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D:\01 Projects\Luka\aktualizace2024\"/>
    </mc:Choice>
  </mc:AlternateContent>
  <xr:revisionPtr revIDLastSave="0" documentId="13_ncr:1_{6286C823-490C-447C-80C7-D1C658A0F2F7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1" r:id="rId1"/>
    <sheet name="000_1" sheetId="2" r:id="rId2"/>
    <sheet name="001_1" sheetId="3" r:id="rId3"/>
    <sheet name="151_1" sheetId="4" r:id="rId4"/>
    <sheet name="201_1" sheetId="5" r:id="rId5"/>
  </sheets>
  <definedNames>
    <definedName name="_xlnm.Print_Titles" localSheetId="1">'000_1'!$6:$8</definedName>
    <definedName name="_xlnm.Print_Titles" localSheetId="2">'001_1'!$6:$8</definedName>
    <definedName name="_xlnm.Print_Titles" localSheetId="3">'151_1'!$6:$8</definedName>
    <definedName name="_xlnm.Print_Titles" localSheetId="4">'201_1'!$6:$8</definedName>
  </definedName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8" i="5" l="1"/>
  <c r="O458" i="5" s="1"/>
  <c r="I454" i="5"/>
  <c r="O454" i="5" s="1"/>
  <c r="I450" i="5"/>
  <c r="O450" i="5" s="1"/>
  <c r="I446" i="5"/>
  <c r="O446" i="5" s="1"/>
  <c r="I442" i="5"/>
  <c r="O442" i="5" s="1"/>
  <c r="I438" i="5"/>
  <c r="O438" i="5" s="1"/>
  <c r="I434" i="5"/>
  <c r="O434" i="5" s="1"/>
  <c r="I430" i="5"/>
  <c r="O430" i="5" s="1"/>
  <c r="I426" i="5"/>
  <c r="O426" i="5" s="1"/>
  <c r="I422" i="5"/>
  <c r="O422" i="5" s="1"/>
  <c r="I418" i="5"/>
  <c r="O418" i="5" s="1"/>
  <c r="I414" i="5"/>
  <c r="O414" i="5" s="1"/>
  <c r="I410" i="5"/>
  <c r="O410" i="5" s="1"/>
  <c r="I406" i="5"/>
  <c r="O406" i="5" s="1"/>
  <c r="I402" i="5"/>
  <c r="O402" i="5" s="1"/>
  <c r="I398" i="5"/>
  <c r="O398" i="5" s="1"/>
  <c r="I394" i="5"/>
  <c r="O394" i="5" s="1"/>
  <c r="I390" i="5"/>
  <c r="O390" i="5" s="1"/>
  <c r="I386" i="5"/>
  <c r="O386" i="5" s="1"/>
  <c r="I382" i="5"/>
  <c r="O382" i="5" s="1"/>
  <c r="I378" i="5"/>
  <c r="O378" i="5" s="1"/>
  <c r="I373" i="5"/>
  <c r="Q372" i="5" s="1"/>
  <c r="I372" i="5" s="1"/>
  <c r="I368" i="5"/>
  <c r="O368" i="5" s="1"/>
  <c r="I364" i="5"/>
  <c r="O364" i="5" s="1"/>
  <c r="I360" i="5"/>
  <c r="O360" i="5" s="1"/>
  <c r="I356" i="5"/>
  <c r="O356" i="5" s="1"/>
  <c r="I352" i="5"/>
  <c r="O352" i="5" s="1"/>
  <c r="I347" i="5"/>
  <c r="O347" i="5" s="1"/>
  <c r="I343" i="5"/>
  <c r="O343" i="5" s="1"/>
  <c r="I339" i="5"/>
  <c r="O339" i="5" s="1"/>
  <c r="I335" i="5"/>
  <c r="O335" i="5" s="1"/>
  <c r="I331" i="5"/>
  <c r="O331" i="5" s="1"/>
  <c r="I327" i="5"/>
  <c r="O327" i="5" s="1"/>
  <c r="I323" i="5"/>
  <c r="O323" i="5" s="1"/>
  <c r="I319" i="5"/>
  <c r="O319" i="5" s="1"/>
  <c r="I315" i="5"/>
  <c r="O315" i="5" s="1"/>
  <c r="I311" i="5"/>
  <c r="O311" i="5" s="1"/>
  <c r="I307" i="5"/>
  <c r="O307" i="5" s="1"/>
  <c r="I303" i="5"/>
  <c r="O303" i="5" s="1"/>
  <c r="I299" i="5"/>
  <c r="O299" i="5" s="1"/>
  <c r="I294" i="5"/>
  <c r="O294" i="5" s="1"/>
  <c r="I290" i="5"/>
  <c r="O290" i="5" s="1"/>
  <c r="I286" i="5"/>
  <c r="O286" i="5" s="1"/>
  <c r="I282" i="5"/>
  <c r="O282" i="5" s="1"/>
  <c r="I278" i="5"/>
  <c r="O278" i="5" s="1"/>
  <c r="I274" i="5"/>
  <c r="O274" i="5" s="1"/>
  <c r="I270" i="5"/>
  <c r="O270" i="5" s="1"/>
  <c r="I266" i="5"/>
  <c r="O266" i="5" s="1"/>
  <c r="I262" i="5"/>
  <c r="O262" i="5" s="1"/>
  <c r="I258" i="5"/>
  <c r="O258" i="5" s="1"/>
  <c r="I254" i="5"/>
  <c r="O254" i="5" s="1"/>
  <c r="I250" i="5"/>
  <c r="O250" i="5" s="1"/>
  <c r="I246" i="5"/>
  <c r="O246" i="5" s="1"/>
  <c r="I241" i="5"/>
  <c r="O241" i="5" s="1"/>
  <c r="I237" i="5"/>
  <c r="O237" i="5" s="1"/>
  <c r="I233" i="5"/>
  <c r="O233" i="5" s="1"/>
  <c r="I229" i="5"/>
  <c r="O229" i="5" s="1"/>
  <c r="I225" i="5"/>
  <c r="O225" i="5" s="1"/>
  <c r="I221" i="5"/>
  <c r="O221" i="5" s="1"/>
  <c r="I217" i="5"/>
  <c r="O217" i="5" s="1"/>
  <c r="I213" i="5"/>
  <c r="O213" i="5" s="1"/>
  <c r="I209" i="5"/>
  <c r="O209" i="5" s="1"/>
  <c r="I205" i="5"/>
  <c r="O205" i="5" s="1"/>
  <c r="I201" i="5"/>
  <c r="O201" i="5" s="1"/>
  <c r="I197" i="5"/>
  <c r="O197" i="5" s="1"/>
  <c r="I192" i="5"/>
  <c r="O192" i="5" s="1"/>
  <c r="I188" i="5"/>
  <c r="O188" i="5" s="1"/>
  <c r="I184" i="5"/>
  <c r="O184" i="5" s="1"/>
  <c r="I180" i="5"/>
  <c r="O180" i="5" s="1"/>
  <c r="I176" i="5"/>
  <c r="O176" i="5" s="1"/>
  <c r="I172" i="5"/>
  <c r="O172" i="5" s="1"/>
  <c r="I168" i="5"/>
  <c r="O168" i="5" s="1"/>
  <c r="I164" i="5"/>
  <c r="O164" i="5" s="1"/>
  <c r="I160" i="5"/>
  <c r="O160" i="5" s="1"/>
  <c r="I156" i="5"/>
  <c r="O156" i="5" s="1"/>
  <c r="I152" i="5"/>
  <c r="O152" i="5" s="1"/>
  <c r="I148" i="5"/>
  <c r="O148" i="5" s="1"/>
  <c r="I144" i="5"/>
  <c r="O144" i="5" s="1"/>
  <c r="I139" i="5"/>
  <c r="O139" i="5" s="1"/>
  <c r="I135" i="5"/>
  <c r="O135" i="5" s="1"/>
  <c r="I131" i="5"/>
  <c r="O131" i="5" s="1"/>
  <c r="I127" i="5"/>
  <c r="O127" i="5" s="1"/>
  <c r="I123" i="5"/>
  <c r="O123" i="5" s="1"/>
  <c r="I119" i="5"/>
  <c r="O119" i="5" s="1"/>
  <c r="I115" i="5"/>
  <c r="O115" i="5" s="1"/>
  <c r="I111" i="5"/>
  <c r="O111" i="5" s="1"/>
  <c r="I107" i="5"/>
  <c r="O107" i="5" s="1"/>
  <c r="I103" i="5"/>
  <c r="O103" i="5" s="1"/>
  <c r="I99" i="5"/>
  <c r="O99" i="5" s="1"/>
  <c r="I95" i="5"/>
  <c r="O95" i="5" s="1"/>
  <c r="I91" i="5"/>
  <c r="O91" i="5" s="1"/>
  <c r="I87" i="5"/>
  <c r="O87" i="5" s="1"/>
  <c r="I83" i="5"/>
  <c r="O83" i="5" s="1"/>
  <c r="I79" i="5"/>
  <c r="O79" i="5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3" i="5"/>
  <c r="O23" i="5" s="1"/>
  <c r="I18" i="5"/>
  <c r="O18" i="5" s="1"/>
  <c r="I14" i="5"/>
  <c r="O14" i="5" s="1"/>
  <c r="I10" i="5"/>
  <c r="O10" i="5" s="1"/>
  <c r="R9" i="5" s="1"/>
  <c r="O9" i="5" s="1"/>
  <c r="Q9" i="5"/>
  <c r="I9" i="5" s="1"/>
  <c r="I31" i="4"/>
  <c r="O31" i="4" s="1"/>
  <c r="R30" i="4" s="1"/>
  <c r="O30" i="4" s="1"/>
  <c r="I26" i="4"/>
  <c r="O26" i="4" s="1"/>
  <c r="I22" i="4"/>
  <c r="O22" i="4" s="1"/>
  <c r="I18" i="4"/>
  <c r="O18" i="4" s="1"/>
  <c r="I14" i="4"/>
  <c r="O14" i="4" s="1"/>
  <c r="I10" i="4"/>
  <c r="O10" i="4" s="1"/>
  <c r="R9" i="4" s="1"/>
  <c r="O9" i="4" s="1"/>
  <c r="O2" i="4" s="1"/>
  <c r="D12" i="1" s="1"/>
  <c r="I84" i="3"/>
  <c r="O84" i="3" s="1"/>
  <c r="I80" i="3"/>
  <c r="O80" i="3" s="1"/>
  <c r="I76" i="3"/>
  <c r="O76" i="3" s="1"/>
  <c r="I72" i="3"/>
  <c r="O72" i="3" s="1"/>
  <c r="I68" i="3"/>
  <c r="O68" i="3" s="1"/>
  <c r="I64" i="3"/>
  <c r="O64" i="3" s="1"/>
  <c r="I60" i="3"/>
  <c r="O60" i="3" s="1"/>
  <c r="I56" i="3"/>
  <c r="O56" i="3" s="1"/>
  <c r="I52" i="3"/>
  <c r="O52" i="3" s="1"/>
  <c r="I48" i="3"/>
  <c r="O48" i="3" s="1"/>
  <c r="I44" i="3"/>
  <c r="O44" i="3" s="1"/>
  <c r="I40" i="3"/>
  <c r="O40" i="3" s="1"/>
  <c r="I35" i="3"/>
  <c r="O35" i="3" s="1"/>
  <c r="I31" i="3"/>
  <c r="O31" i="3" s="1"/>
  <c r="R30" i="3" s="1"/>
  <c r="O30" i="3" s="1"/>
  <c r="I26" i="3"/>
  <c r="O26" i="3" s="1"/>
  <c r="I22" i="3"/>
  <c r="O22" i="3" s="1"/>
  <c r="I18" i="3"/>
  <c r="O18" i="3" s="1"/>
  <c r="I14" i="3"/>
  <c r="O14" i="3" s="1"/>
  <c r="I10" i="3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3" i="2"/>
  <c r="O23" i="2" s="1"/>
  <c r="I19" i="2"/>
  <c r="O19" i="2" s="1"/>
  <c r="I15" i="2"/>
  <c r="O15" i="2" s="1"/>
  <c r="I10" i="2"/>
  <c r="Q9" i="2" s="1"/>
  <c r="I9" i="2" s="1"/>
  <c r="Q351" i="5" l="1"/>
  <c r="I351" i="5" s="1"/>
  <c r="Q30" i="4"/>
  <c r="I30" i="4" s="1"/>
  <c r="Q9" i="3"/>
  <c r="I9" i="3" s="1"/>
  <c r="R143" i="5"/>
  <c r="O143" i="5" s="1"/>
  <c r="R245" i="5"/>
  <c r="O245" i="5" s="1"/>
  <c r="R22" i="5"/>
  <c r="O22" i="5" s="1"/>
  <c r="R377" i="5"/>
  <c r="O377" i="5" s="1"/>
  <c r="R351" i="5"/>
  <c r="O351" i="5" s="1"/>
  <c r="R196" i="5"/>
  <c r="O196" i="5" s="1"/>
  <c r="R14" i="2"/>
  <c r="O14" i="2" s="1"/>
  <c r="R39" i="3"/>
  <c r="O39" i="3" s="1"/>
  <c r="R298" i="5"/>
  <c r="O298" i="5" s="1"/>
  <c r="Q196" i="5"/>
  <c r="I196" i="5" s="1"/>
  <c r="O10" i="2"/>
  <c r="R9" i="2" s="1"/>
  <c r="O9" i="2" s="1"/>
  <c r="O10" i="3"/>
  <c r="R9" i="3" s="1"/>
  <c r="O9" i="3" s="1"/>
  <c r="O373" i="5"/>
  <c r="R372" i="5" s="1"/>
  <c r="O372" i="5" s="1"/>
  <c r="Q143" i="5"/>
  <c r="I143" i="5" s="1"/>
  <c r="Q298" i="5"/>
  <c r="I298" i="5" s="1"/>
  <c r="Q9" i="4"/>
  <c r="I9" i="4" s="1"/>
  <c r="Q22" i="5"/>
  <c r="I22" i="5" s="1"/>
  <c r="Q14" i="2"/>
  <c r="I14" i="2" s="1"/>
  <c r="I3" i="2" s="1"/>
  <c r="C10" i="1" s="1"/>
  <c r="Q39" i="3"/>
  <c r="I39" i="3" s="1"/>
  <c r="I3" i="3" s="1"/>
  <c r="C11" i="1" s="1"/>
  <c r="Q245" i="5"/>
  <c r="I245" i="5" s="1"/>
  <c r="Q377" i="5"/>
  <c r="I377" i="5" s="1"/>
  <c r="Q30" i="3"/>
  <c r="I30" i="3" s="1"/>
  <c r="O2" i="5" l="1"/>
  <c r="D13" i="1" s="1"/>
  <c r="I3" i="5"/>
  <c r="C13" i="1" s="1"/>
  <c r="E13" i="1" s="1"/>
  <c r="I3" i="4"/>
  <c r="C12" i="1" s="1"/>
  <c r="E12" i="1" s="1"/>
  <c r="O2" i="3"/>
  <c r="D11" i="1" s="1"/>
  <c r="E11" i="1" s="1"/>
  <c r="O2" i="2"/>
  <c r="D10" i="1" s="1"/>
  <c r="E10" i="1"/>
  <c r="C6" i="1" l="1"/>
  <c r="C7" i="1"/>
</calcChain>
</file>

<file path=xl/sharedStrings.xml><?xml version="1.0" encoding="utf-8"?>
<sst xmlns="http://schemas.openxmlformats.org/spreadsheetml/2006/main" count="2408" uniqueCount="760">
  <si>
    <t>Rekapitulace ceny</t>
  </si>
  <si>
    <t>Stavba: III/4051 - Luka nad Jihlavou, most ev. č. 4051-3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</si>
  <si>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</si>
  <si>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</si>
  <si>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</si>
  <si>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</si>
  <si>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</si>
  <si>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</si>
  <si>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</si>
  <si>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</si>
  <si>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</si>
  <si>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</si>
  <si>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</si>
  <si>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</si>
  <si>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III/4051</t>
  </si>
  <si>
    <t>Luka nad Jihlavou, most ev. č. 4051-3</t>
  </si>
  <si>
    <t>O</t>
  </si>
  <si>
    <t>Objekt:</t>
  </si>
  <si>
    <t>000</t>
  </si>
  <si>
    <t>Soupis vedlejších a ostatních nákladů</t>
  </si>
  <si>
    <t>O1</t>
  </si>
  <si>
    <t>Rozpočet:</t>
  </si>
  <si>
    <t>0.00</t>
  </si>
  <si>
    <t>15.00</t>
  </si>
  <si>
    <t>21.00</t>
  </si>
  <si>
    <t>3</t>
  </si>
  <si>
    <t>6</t>
  </si>
  <si>
    <t>2</t>
  </si>
  <si>
    <t>1</t>
  </si>
  <si>
    <t>Základní rozpočet CÚ 2024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</si>
  <si>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</si>
  <si>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</si>
  <si>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</si>
  <si>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</si>
  <si>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</si>
  <si>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</si>
  <si>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</si>
  <si>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</si>
  <si>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</si>
  <si>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</si>
  <si>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</si>
  <si>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</si>
  <si>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</si>
  <si>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</si>
  <si>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</si>
  <si>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</si>
  <si>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</si>
  <si>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</si>
  <si>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01-ZS</t>
  </si>
  <si>
    <t>Zařízení staveniště</t>
  </si>
  <si>
    <t>P</t>
  </si>
  <si>
    <t>03110</t>
  </si>
  <si>
    <t/>
  </si>
  <si>
    <t>ZAŘÍZENÍ STAVENIŠTĚ</t>
  </si>
  <si>
    <t>KPL</t>
  </si>
  <si>
    <t>2024_OTSKP</t>
  </si>
  <si>
    <t>PP</t>
  </si>
  <si>
    <t>Náklady spojené s případným vypracováním projektové dokumentace, zřízením přípojek energií k objektům zařízení staveniště, případná příprava území pro objekty ZS a vlastní vybudování objektů ZS včetně oplocení dl. 73 m a osvětlení, náklady na provoz, údržbu, opravy a odstranění objektů ZS, náklady na úpravu povrchů po odstranění staveniště a úklid ploch, na kterých bylo ZS provozováno, vč.zřízení a odstranění mezideponií, vč.vytýčení ostatních IS</t>
  </si>
  <si>
    <t>VV</t>
  </si>
  <si>
    <t>TS</t>
  </si>
  <si>
    <t>zahrnuje objednatelem povolené náklady na pořízení (event. pronájem), provozování, udržování a likvidaci zhotovitelova zařízení</t>
  </si>
  <si>
    <t>03-R</t>
  </si>
  <si>
    <t>Různé</t>
  </si>
  <si>
    <t>02520</t>
  </si>
  <si>
    <t>ZKOUŠENÍ MATERIÁLŮ NEZÁVISLOU ZKUŠEBNOU</t>
  </si>
  <si>
    <t>KČ</t>
  </si>
  <si>
    <t>zajištění zkoušek všech materiálů dle ČSN, ČSN EN, TP a TKP 
ČERPÁNÍ PODMÍNĚNO SOUHLASEM INVESTORA</t>
  </si>
  <si>
    <t>zahrnuje veškeré náklady spojené s objednatelem požadovanými zkouškami</t>
  </si>
  <si>
    <t>02620</t>
  </si>
  <si>
    <t>ZKOUŠENÍ KONSTRUKCÍ A PRACÍ NEZÁVISLOU ZKUŠEBNOU</t>
  </si>
  <si>
    <t>zajištění zkoušek všech konstrukcí a prací dle ČSN, ČSN EN, TP a TKP 
ČERPÁNÍ PODMÍNĚNO SOUHLASEM INVESTORA</t>
  </si>
  <si>
    <t>02730</t>
  </si>
  <si>
    <t>A</t>
  </si>
  <si>
    <t>POMOC PRÁCE ZŘÍZ NEBO ZAJIŠŤ OCHRANU INŽENÝRSKÝCH SÍTÍ</t>
  </si>
  <si>
    <t>součinnost se správcem místního rozhlasu (městys Luka nad JIhlavou), předpoklad bez dotčení, příp. ochrana</t>
  </si>
  <si>
    <t>zahrnuje veškeré náklady spojené s objednatelem požadovanými zařízeními</t>
  </si>
  <si>
    <t>B</t>
  </si>
  <si>
    <t>součinnost se správcem veřejného osvětlení (městys Luka nad JIhlavou), předpoklad bez dotčení, příp. ochrana</t>
  </si>
  <si>
    <t>C</t>
  </si>
  <si>
    <t>součinnost se správcem nadzemního i podzemního silového vedení (EG.D), předpoklad bez dotčení, ochrana sloupu</t>
  </si>
  <si>
    <t>7</t>
  </si>
  <si>
    <t>D</t>
  </si>
  <si>
    <t>součinnost se správcem metalického kabelu a nadzemního vedení (CETIN), předpoklad bez dotčení, příp. ochrana</t>
  </si>
  <si>
    <t>8</t>
  </si>
  <si>
    <t>02851</t>
  </si>
  <si>
    <t>PRŮZKUMNÉ PRÁCE DIAGNOSTIKY KONSTRUKCÍ NA POVRCHU</t>
  </si>
  <si>
    <t>pasportizace ploch dočasného záboru, včetně pasportizace a dokumentace stavebního stavu nemovitostí v blízkosti stavby (p. č. 1164/3, 1641/26)</t>
  </si>
  <si>
    <t>zahrnuje veškeré náklady spojené s objednatelem požadovanými pracemi</t>
  </si>
  <si>
    <t>029112</t>
  </si>
  <si>
    <t>OSTATNÍ POŽADAVKY - GEODETICKÉ ZAMĚŘENÍ - PLOŠNÉ</t>
  </si>
  <si>
    <t>HA</t>
  </si>
  <si>
    <t>Vytýčení staveniště, zaměření skutečného provedení stavby na podkladu katastrální mapy, potřebné geodetické doměření během výstavby v případě ZBV, zaměření povrchu odkrytých konstrukcí, vč. výkazu výměr bouraných konstrukcí</t>
  </si>
  <si>
    <t>690/10000=0,069 [A]</t>
  </si>
  <si>
    <t>02920</t>
  </si>
  <si>
    <t>OSTATNÍ POŽADAVKY - OCHRANA ŽIVOTNÍHO PROSTŘEDÍ</t>
  </si>
  <si>
    <t>Zajištění ochrany životního prostředí, norná stěna v korytě, vč. vybavení staveniště pro ochranu znečištění vodního toku pod mostem</t>
  </si>
  <si>
    <t>029412</t>
  </si>
  <si>
    <t>OSTATNÍ POŽADAVKY - VYPRACOVÁNÍ MOSTNÍHO LISTU</t>
  </si>
  <si>
    <t>KUS</t>
  </si>
  <si>
    <t>Zajištění mostního listu (vyhotovení ve 3 kopiích), včetně zápisu do BMS</t>
  </si>
  <si>
    <t>12</t>
  </si>
  <si>
    <t>02943</t>
  </si>
  <si>
    <t>OSTATNÍ POŽADAVKY - VYPRACOVÁNÍ RDS</t>
  </si>
  <si>
    <t>Vypracování kompletní realizační dokumentace stavby (RDS) - v počtu 4 vytištěných paré + 1xCD, vč. požadavků SOD; vč. TePř bouracích prací</t>
  </si>
  <si>
    <t>13</t>
  </si>
  <si>
    <t>02944</t>
  </si>
  <si>
    <t>OSTAT POŽADAVKY - DOKUMENTACE SKUTEČ PROVEDENÍ V DIGIT FORMĚ</t>
  </si>
  <si>
    <t>Vypracování dokumentace skutečného provedení stavby (DSPS) včetně tištěné formy v počtu  4 paré + 1xCD, vč. dalších požadavků SOD</t>
  </si>
  <si>
    <t>14</t>
  </si>
  <si>
    <t>02945</t>
  </si>
  <si>
    <t>OSTAT POŽADAVKY - GEOMETRICKÝ PLÁN</t>
  </si>
  <si>
    <t>Oddělovací geometrické plány trvalých záborů dle požadavku stavebníka; vč. vložení do katastru nemovitostí, včetně projednání konceptu s majetkoprávním oddělením KSÚSV, předpoklad 10 výtisků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</si>
  <si>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</si>
  <si>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15</t>
  </si>
  <si>
    <t>029511</t>
  </si>
  <si>
    <t>OSTATNÍ POŽADAVKY - POVODŇOVÝ A HAVARIJNÍ PLÁN</t>
  </si>
  <si>
    <t>Povodňový a havarijní plán - aktualizace</t>
  </si>
  <si>
    <t>16</t>
  </si>
  <si>
    <t>02953</t>
  </si>
  <si>
    <t>OSTATNÍ POŽADAVKY - HLAVNÍ MOSTNÍ PROHLÍDKA</t>
  </si>
  <si>
    <t>Zajištění 1. hlavní prohlídky, v počtu 4 vytištěných paré + 1xCD, vč zápisu do BMS</t>
  </si>
  <si>
    <t>položka zahrnuje : 
- úkony dle ČSN 73 6221 
- provedení hlavní mostní prohlídky oprávněnou fyzickou nebo právnickou osobou 
- vyhotovení záznamu (protokolu), který jednoznačně definuje stav mostu</t>
  </si>
  <si>
    <t>17</t>
  </si>
  <si>
    <t>02960</t>
  </si>
  <si>
    <t>OSTATNÍ POŽADAVKY - ODBORNÝ DOZOR</t>
  </si>
  <si>
    <t>veškerá opatření pro zajištění BOZP v průběhu výstavby v rozsahu požadavků Plánu BOZP</t>
  </si>
  <si>
    <t>zahrnuje veškeré náklady spojené s objednatelem požadovaným dozorem</t>
  </si>
  <si>
    <t>18</t>
  </si>
  <si>
    <t>02971</t>
  </si>
  <si>
    <t>OSTAT POŽADAVKY - GEOTECHNICKÝ MONITORING NA POVRCHU</t>
  </si>
  <si>
    <t>zajištění geotechnika; zahrnuje veškeré náklady spojené s objednatelem požadovanými pracemi</t>
  </si>
  <si>
    <t>19</t>
  </si>
  <si>
    <t>02990</t>
  </si>
  <si>
    <t>OSTATNÍ POŽADAVKY - INFORMAČNÍ TABULE</t>
  </si>
  <si>
    <t>billboard, včetně odstranění, rozměr 2,50x1,75m dle metodiky kraje Vysočina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</si>
  <si>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</si>
  <si>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001</t>
  </si>
  <si>
    <t>Bourání</t>
  </si>
  <si>
    <t>Všeobecné konstrukce a práce</t>
  </si>
  <si>
    <t>014102</t>
  </si>
  <si>
    <t>POPLATKY ZA SKLÁDKU</t>
  </si>
  <si>
    <t>T</t>
  </si>
  <si>
    <t>beton</t>
  </si>
  <si>
    <t>materiál dle položek: 
položka 966158 
2,5*2,901=7,253 [A]</t>
  </si>
  <si>
    <t>zahrnuje veškeré poplatky provozovateli skládky související s uložením odpadu na skládce.</t>
  </si>
  <si>
    <t>železobeton</t>
  </si>
  <si>
    <t>materiál dle položek: 
966168 
2,6*3,037=7,896 [A]</t>
  </si>
  <si>
    <t>kanalizační trubky (viz položka 969233), stávající izolace (viz položka 97817), čerpáno dle skutečnosti</t>
  </si>
  <si>
    <t>0,001*8,000*2,20+53,011*0,01*2,2=1,184 [A]</t>
  </si>
  <si>
    <t>kámen</t>
  </si>
  <si>
    <t>materiál dle položek: 
967128A: 3,035 m3 
967138A: 13,213 m3 
2,2*(3,035+13,213)=35,746 [A]</t>
  </si>
  <si>
    <t>E</t>
  </si>
  <si>
    <t>zemina</t>
  </si>
  <si>
    <t>materiál dle položek: 
122738: 30,876 m3 
2,1*(30,876)=64,840 [A]</t>
  </si>
  <si>
    <t>Zemní práce</t>
  </si>
  <si>
    <t>122738</t>
  </si>
  <si>
    <t>ODKOPÁVKY A PROKOPÁVKY OBECNÉ TŘ. I, ODVOZ DO 20KM</t>
  </si>
  <si>
    <t>M3</t>
  </si>
  <si>
    <t>odkop stávající přesypávky klenby mostu</t>
  </si>
  <si>
    <t>3,859+27,017=30,876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</si>
  <si>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</si>
  <si>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</si>
  <si>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</si>
  <si>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uložení zeminy z odhumusování a výkopů na mezideponii pro zpětné použití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</si>
  <si>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</si>
  <si>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</si>
  <si>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9113A3</t>
  </si>
  <si>
    <t>SVODIDLO OCEL SILNIČ JEDNOSTR, ÚROVEŇ ZADRŽ N1, N2 - DEMONTÁŽ S PŘESUNEM</t>
  </si>
  <si>
    <t>M</t>
  </si>
  <si>
    <t>stávající ocelové svodidlo, včetně odvozu do depozitu investora (14 km)</t>
  </si>
  <si>
    <t>30,900+22,900=53,800 [A]</t>
  </si>
  <si>
    <t>položka zahrnuje: 
- demontáž a odstranění zařízení 
- jeho odvoz na předepsané místo</t>
  </si>
  <si>
    <t>966153</t>
  </si>
  <si>
    <t>BOURÁNÍ KONSTRUKCÍ Z PROST BETONU S ODVOZEM DO 3KM</t>
  </si>
  <si>
    <t>klenba mostu, vč. uložení na meziskládku pro další použití; předpoklad 75% objemu; vč. podrcení na frakci 0/32 (použití do zásypů); čerpáno dle skutečnosti se souhlasem TDI</t>
  </si>
  <si>
    <t>0,75*11,603=8,702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</si>
  <si>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</si>
  <si>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966158</t>
  </si>
  <si>
    <t>BOURÁNÍ KONSTRUKCÍ Z PROST BETONU S ODVOZEM DO 20KM</t>
  </si>
  <si>
    <t>klenba mostu, vč. uložení na skládku (17 km); předpoklad 25% objemu; čerpáno dle skutečnosti se souhlasem TDI</t>
  </si>
  <si>
    <t>0,25*11,603=2,901 [A]</t>
  </si>
  <si>
    <t>966168</t>
  </si>
  <si>
    <t>BOURÁNÍ KONSTRUKCÍ ZE ŽELEZOBETONU S ODVOZEM DO 20KM</t>
  </si>
  <si>
    <t>římsy stávajícího mostu, vč. uložení na skládku (17 km)</t>
  </si>
  <si>
    <t>1,457+1,580=3,037 [A]</t>
  </si>
  <si>
    <t>967123</t>
  </si>
  <si>
    <t>VYBOURÁNÍ ČÁSTÍ KONSTR KAMENNÝCH NA SUCHO S ODVOZEM DO 3KM</t>
  </si>
  <si>
    <t>kamenná rovnanina - základy mostu a zdí, vč. uložení na meziskládku pro další použití; předpoklad 10% objemu; vč. přetřídění a očištění; čerpáno se souhlasem TDI</t>
  </si>
  <si>
    <t>0,100*12,288+0,100*18,060=3,035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</si>
  <si>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</si>
  <si>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967128</t>
  </si>
  <si>
    <t>VYBOURÁNÍ ČÁSTÍ KONSTR KAMENNÝCH NA SUCHO S ODVOZEM DO 20KM</t>
  </si>
  <si>
    <t>kamenná rovnanina - základy mostu a zdí, vč. uložení na skládku (17 km); předpoklad 10% objemu; čerpáno se souhlasem TDI</t>
  </si>
  <si>
    <t>kamenná rovnanina - základy mostu a zdí, vč. odvozu do recyklačního střediska (17 km) a recyklace; předpoklad 80% objemu; čerpáno se souhlasem TDI</t>
  </si>
  <si>
    <t>0,800*12,288+0,800*18,060=24,278 [A]</t>
  </si>
  <si>
    <t>967133</t>
  </si>
  <si>
    <t>VYBOURÁNÍ ČÁSTÍ KONSTRUKCÍ KAMENNÝCH NA MC S ODVOZEM DO 3KM</t>
  </si>
  <si>
    <t>opěry mostu, dříky břehových zdí, čelní zdi mostu, schodiště, vč. uložení na meziskládku pro další použití; předpoklad 20% objemu; vč. přetřídění a očištění; čerpáno se souhlasem TDI</t>
  </si>
  <si>
    <t>0,20*12,915+0,20*38,881+0,20*4,588+0,50*1,758=12,156 [A]</t>
  </si>
  <si>
    <t>967138</t>
  </si>
  <si>
    <t>VYBOURÁNÍ ČÁSTÍ KONSTRUKCÍ KAMENNÝCH NA MC S ODVOZEM DO 20KM</t>
  </si>
  <si>
    <t>opěry mostu, dříky břehových zdí, čelní zdi mostu, schodiště, vč. uložení na skládku (17 km); předpoklad cca 25% objemu; čerpáno se souhlasem TDI</t>
  </si>
  <si>
    <t>0,25*12,915+0,25*38,881+0,15*1,758=13,213 [A]</t>
  </si>
  <si>
    <t>opěry mostu, dříky břehových zdí, čelní zdi mostu, schodiště, vč. odvozu do recyklačního střediska (17 km) a recyklace; předpoklad cca 55% objemu; čerpáno se souhlasem TDI</t>
  </si>
  <si>
    <t>0,55*12,915+0,55*38,881+0,80*4,588+0,35*1,758=32,774 [A]</t>
  </si>
  <si>
    <t>969233</t>
  </si>
  <si>
    <t>VYBOURÁNÍ POTRUBÍ DN DO 150MM KANALIZAČ</t>
  </si>
  <si>
    <t>vybourání části stávající plastových trub DN150, vč. odvozu a uložení na skládku (17 km)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</si>
  <si>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</si>
  <si>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97817</t>
  </si>
  <si>
    <t>ODSTRANĚNÍ MOSTNÍ IZOLACE</t>
  </si>
  <si>
    <t>M2</t>
  </si>
  <si>
    <t>odstranění stávající izolace z NAIP, včetně odvozu do 82 km, uložení na skládku NO, čerpáno dle skutečnosti</t>
  </si>
  <si>
    <t>8,283*6,400=53,011 [A]</t>
  </si>
  <si>
    <t>Položka zahrnuje: 
- položka zahrnuje veškeré práce plynoucí z technologického předpisu a z platných předpisů 
- veškerou manipulaci s vybouranou sutí a hmotami včetně uložení na skládku. 
Položka nezahrnuje: 
- poplatek za skládku, který se vykazuje v položce 0141** (s výjimkou malého množství bouraného materiálu, kde je možné poplatek zahrnout do jednotkové ceny bourání – tento fakt musí být uveden v doplňujícím textu k položce)</t>
  </si>
  <si>
    <t>151</t>
  </si>
  <si>
    <t>DIO</t>
  </si>
  <si>
    <t>oprava objízdné trasy, nebezpečný odpad s obsahem PAU - ČERPÁNÍ PODMÍNĚNO SOUHLASEM INVESTORA</t>
  </si>
  <si>
    <t>02710</t>
  </si>
  <si>
    <t>POMOC PRÁCE ZŘÍZ NEBO ZAJIŠŤ OBJÍŽĎKY A PŘÍSTUP CESTY</t>
  </si>
  <si>
    <t>oprava objízdných tras - ČERPÁNO PODMÍNĚNO SOUHLASEM INVESTORA; předpoklad oprava cca 0,5% plochy objízdné trasy, tj. 102 m2 (frézování v tl. 50 mm, předpoklad 50% odvoz na skládku NO 82 km, 50% odvoz na skládku KSÚSV 12 km; spojovací postřik, nová obrusná vrstva ACO11+ tl. 50 mm)</t>
  </si>
  <si>
    <t>02742</t>
  </si>
  <si>
    <t>PROVIZORNÍ LÁVKY</t>
  </si>
  <si>
    <t>staveništní lávka dl. 6 m, pouze pro potřeby stavby</t>
  </si>
  <si>
    <t>03710</t>
  </si>
  <si>
    <t>POMOC PRÁCE ZAJIŠŤ NEBO ZŘÍZ OBJÍŽĎKY A PŘÍSTUP CESTY</t>
  </si>
  <si>
    <t>Přechodné DZ po dobu výstavby, dodávka, montáž, demontáž, pronájem vč.pravidelné údržby po dobu od převedení dopravy na objízdnou trasu do doby předčasného užívání, dle návrhu DZ</t>
  </si>
  <si>
    <t>zahrnuje objednatelem povolené náklady na požadovaná zařízení zhotovitele</t>
  </si>
  <si>
    <t>03720</t>
  </si>
  <si>
    <t>POMOC PRÁCE ZAJIŠŤ NEBO ZŘÍZ REGULACI A OCHRANU DOPRAVY</t>
  </si>
  <si>
    <t>Veškeré práce a činnosti spojené se zajištěním povolení a úhrada poplatků vzniklých na základě HMG zhotovitele v souladu s POV</t>
  </si>
  <si>
    <t>914173</t>
  </si>
  <si>
    <t>DOPRAVNÍ ZNAČKY ZÁKLADNÍ VELIKOSTI HLINÍKOVÉ FÓLIE TŘ 2 - DEMONTÁŽ</t>
  </si>
  <si>
    <t>demontáž stávajícího DZ (2xB20a, E13, ev. č. mostu), vč. odvozu a uložení do depozitu investora</t>
  </si>
  <si>
    <t>Položka zahrnuje odstranění, demontáž a odklizení materiálu s odvozem na předepsané místo</t>
  </si>
  <si>
    <t>201</t>
  </si>
  <si>
    <t>Most</t>
  </si>
  <si>
    <t>materiál dle položek: 
12960: 4,131 m3 
131738A: 197,757 m3 
131738B: 182,705 m3 
132838: 3,663 m3 
17750: 4,072 m3 
26174: 10,505 m3 
917224: 3,75 m3 
1,9*(1,80+197,757+182,705+3,663+4,072+10,505+3,75)=768,079 [A]</t>
  </si>
  <si>
    <t>podkladní vozovkové vrstvy</t>
  </si>
  <si>
    <t>materiál dle položek: 
113328: 58,534 m3 
122738A: 64,004 m3 
122738B: 133,987 m3 
2,0*(58,534+64,004+133,987)=513,050 [A]</t>
  </si>
  <si>
    <t>03760</t>
  </si>
  <si>
    <t>POMOC PRÁCE ZAJIŠŤ NEBO ZŘÍZ JÍMKY, STAV JÁMY A ŠACHTY</t>
  </si>
  <si>
    <t>dočasné převedení přemosťované vodoteče, zatrubnění plast 1xDN500, dl. 22,50 m, včetně případného podepření, osazení, montáže, demontáže</t>
  </si>
  <si>
    <t>11221</t>
  </si>
  <si>
    <t>ODSTRANĚNÍ PAŘEZŮ D DO 0,5M</t>
  </si>
  <si>
    <t>vč. likvidace v místě drcením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</si>
  <si>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</si>
  <si>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113323</t>
  </si>
  <si>
    <t>ODSTRAN PODKL ZPEVNĚNÝCH PLOCH Z KAMENIVA NESTMEL, ODVOZ DO 3KM</t>
  </si>
  <si>
    <t>podkladní vozovkové vrstvy v tl. 450 mm, předpoklad cca 45% bude uloženo na mezideponii pro další použití, množství, vhodnost, podmínečná vhodnost a případná úprava pro další použití posouzena geotechnikem viz. SO 000 pol. 02971; ČERPÁNO SE SOUHLASEM INVESTORA</t>
  </si>
  <si>
    <t>44,662+5,704=50,366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</si>
  <si>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</si>
  <si>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</si>
  <si>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</si>
  <si>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podkladní vozovkové vrstvy v tl. 450 mm, předpoklad cca 55% celkového množství dále nevyužitelné; uložení na skládku (17 km); množství a nevhodnost pro následné použití do zásypu posouzena geotechnikem viz. SO 000 pol. 02971; ČERPÁNO SE SOUHLASEM INVESTORA</t>
  </si>
  <si>
    <t>108,900-50,366=58,534 [A]</t>
  </si>
  <si>
    <t>113726</t>
  </si>
  <si>
    <t>FRÉZOVÁNÍ ZPEVNĚNÝCH PLOCH ASFALTOVÝCH, ODVOZ DO 12KM</t>
  </si>
  <si>
    <t>obrusná vrstva v tl. 100 mm v délce úseku; vč. odvozu a uložení na skládku KSÚSV (12 km)</t>
  </si>
  <si>
    <t>242,001*0,10+44,805*0,10=28,681 [A]</t>
  </si>
  <si>
    <t>11511</t>
  </si>
  <si>
    <t>ČERPÁNÍ VODY DO 500 L/MIN</t>
  </si>
  <si>
    <t>po dobu trvání prací pod úrovní hladiny vody (povrchové i podzemní) ve výkopech</t>
  </si>
  <si>
    <t>Položka čerpání vody na povrchu zahrnuje i potrubí, pohotovost záložní čerpací soupravy a zřízení čerpací jímky. Součástí položky je také následná demontáž a likvidace těchto zařízení</t>
  </si>
  <si>
    <t>121103</t>
  </si>
  <si>
    <t>SEJMUTÍ ORNICE NEBO LESNÍ PŮDY S ODVOZEM DO 3KM</t>
  </si>
  <si>
    <t>tl. 150 mm, dotčené zelené plochy, vč. odvozu a uložení na mezideponii</t>
  </si>
  <si>
    <t>140,992*0,150=21,149 [A]</t>
  </si>
  <si>
    <t>položka zahrnuje sejmutí ornice bez ohledu na tloušťku vrstvy a její vodorovnou dopravu nezahrnuje uložení na trvalou skládku</t>
  </si>
  <si>
    <t>odkop stávajících krajnic a odkop pro vozovku mimo stávající zpevnění, uloženÍ na skládku (17 km)</t>
  </si>
  <si>
    <t>52,570+11,434=64,004 [A]</t>
  </si>
  <si>
    <t>tl. 300 mm, pro sanaci aktivní zóny zemní pláně, vč. uložení na skládku - ČERPÁNÍ PODMÍNĚNO SOUHLASEM INVESTORA</t>
  </si>
  <si>
    <t>0,300*446,622=133,987 [A]</t>
  </si>
  <si>
    <t>12960</t>
  </si>
  <si>
    <t>ČIŠTĚNÍ VODOTEČÍ A MELIORAČ KANÁLŮ OD NÁNOSŮ</t>
  </si>
  <si>
    <t>vyčištění dna koryta od nánosů v délce úpravy, prům. tloušťka 0,10 m, vč. odvozu do 17 km a uložení na skládku</t>
  </si>
  <si>
    <t>41,307*0,10=4,131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</si>
  <si>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</si>
  <si>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131733</t>
  </si>
  <si>
    <t>HLOUBENÍ JAM ZAPAŽ I NEPAŽ TŘ. I, ODVOZ DO 3KM</t>
  </si>
  <si>
    <t>výkopová jáma pro založení mostu, předpoklad 15% bude uloženo na mezideponii pro další použití, množství, vhodnost, podmínečná vhodnost a případná úprava pro další použití posouzena geotechnikem viz. SO 000 pol. 02971; ČERPÁNO SE SOUHLASEM INVESTORA</t>
  </si>
  <si>
    <t>0,15*232,655=34,898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</si>
  <si>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</si>
  <si>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výkopová jáma pro založení břehových zdí, předpoklad 15% bude uloženo na mezideponii pro další použití, množství, vhodnost, podmínečná vhodnost a případná úprava pro další použití posouzena geotechnikem viz. SO 000 pol. 02971; ČERPÁNO SE SOUHLASEM INVESTORA</t>
  </si>
  <si>
    <t>0,15*214,947=32,242 [A]</t>
  </si>
  <si>
    <t>131738</t>
  </si>
  <si>
    <t>HLOUBENÍ JAM ZAPAŽ I NEPAŽ TŘ. I, ODVOZ DO 20KM</t>
  </si>
  <si>
    <t>výkopová jáma pro založení mostu, předpoklad 85% celkového množství dále nevyužitelné, bude uloženo na skládku (17 km); množství a nevhodnost pro následné použití do zásypu posouzena geotechnikem viz. SO 000 pol. 02971; ČERPÁNO SE SOUHLASEM INVESTORA</t>
  </si>
  <si>
    <t>0,85*232,655=197,757 [A]</t>
  </si>
  <si>
    <t>výkopová jáma pro založení břehových zdí, předpoklad 85% celkového množství dále nevyužitelné, bude uloženo na skládku (17 km); množství a nevhodnost pro následné použití do zásypu posouzena geotechnikem viz. SO 000 pol. 02971; ČERPÁNO SE SOUHLASEM INVESTORA</t>
  </si>
  <si>
    <t>0,85*214,947=182,705 [A]</t>
  </si>
  <si>
    <t>132838</t>
  </si>
  <si>
    <t>HLOUBENÍ RÝH ŠÍŘ DO 2M PAŽ I NEPAŽ TŘ. II, ODVOZ DO 20KM</t>
  </si>
  <si>
    <t>hloubení rýh pro ukončovací prahy dlažby v korytě, vč. uložení na skládku (17 km)</t>
  </si>
  <si>
    <t>1,834+1,829=3,663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</si>
  <si>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</si>
  <si>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50,366+21,149+34,898+32,242=138,655 [A]</t>
  </si>
  <si>
    <t>17180</t>
  </si>
  <si>
    <t>ULOŽENÍ SYPANINY DO NÁSYPŮ Z NAKUPOVANÝCH MATERIÁLŮ</t>
  </si>
  <si>
    <t>dosypání svahů komunikace, zemina vhodná pro stavbu zemního tělesa dle ČSN 73 6133, hutněná na  Id&gt;0,9, po vrstvách max. tl. 0,30 m, vč. dopravy</t>
  </si>
  <si>
    <t>2*1,000*9,000=18,000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</si>
  <si>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</si>
  <si>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20</t>
  </si>
  <si>
    <t>17380</t>
  </si>
  <si>
    <t>ZEMNÍ KRAJNICE A DOSYPÁVKY Z NAKUPOVANÝCH MATERIÁLŮ</t>
  </si>
  <si>
    <t>vytvoření hutněných zemních krajnic, vč. nákupu s dovozem</t>
  </si>
  <si>
    <t>50,000*0,080=4,000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</si>
  <si>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</si>
  <si>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21</t>
  </si>
  <si>
    <t>17411</t>
  </si>
  <si>
    <t>ZÁSYP JAM A RÝH ZEMINOU SE ZHUTNĚNÍM</t>
  </si>
  <si>
    <t>přechodová oblast za opěrami, materiál vhodný do přechodových oblastí dle ČSN 73 6244, hutněný na  Id&gt;0.9, zpětný zásyp materiálem z mezideponie, vč. dopravy (50% celkového množství, ČERPÁNO SE SOUHLASEM INVESTORA)</t>
  </si>
  <si>
    <t>0,50*(36,998+41,813)=39,406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</si>
  <si>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</si>
  <si>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22</t>
  </si>
  <si>
    <t>zásyp za břehovými zdmi, materiál vhodný do přechodových oblastí dle ČSN 73 6244, hutněný na  Id&gt;0.9, zpětný zásyp materiálem z mezideponie, vč. dopravy (50% celkového množství, ČERPÁNO SE SOUHLASEM INVESTORA)</t>
  </si>
  <si>
    <t>0,50*(76,520+72,871)=74,696 [A]</t>
  </si>
  <si>
    <t>23</t>
  </si>
  <si>
    <t>přechodová oblast za opěrami, materiál vhodný do přechodových oblastí dle ČSN 73 6244, hutněný na  Id&gt;0.9, zpětný zásyp recyklovaným materiálem z recyklačního střediska, vč. dopravy (25% celkového množství, ČERPÁNO SE SOUHLASEM INVESTORA)</t>
  </si>
  <si>
    <t>0,25*(36,998+41,813)=19,703 [A]</t>
  </si>
  <si>
    <t>24</t>
  </si>
  <si>
    <t>zásyp za břehovými zdmi, materiál vhodný do přechodových oblastí dle ČSN 73 6244, hutněný na  Id&gt;0.9, zpětný zásyp recyklovaným materiálem z recyklačního střediska, vč. dopravy (25% celkového množství, ČERPÁNO SE SOUHLASEM INVESTORA)</t>
  </si>
  <si>
    <t>0,25*(76,520+72,871)=37,348 [A]</t>
  </si>
  <si>
    <t>25</t>
  </si>
  <si>
    <t>17481</t>
  </si>
  <si>
    <t>ZÁSYP JAM A RÝH Z NAKUPOVANÝCH MATERIÁLŮ</t>
  </si>
  <si>
    <t>přechodová oblast za opěrami, materiál vhodný do přechodových oblastí dle ČSN 73 6244, hutněný na  Id&gt;0.9, zásyp nakupovaným materiálem, vč. dopravy (25% celkového množství, ČERPÁNO SE SOUHLASEM INVESTORA)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</si>
  <si>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</si>
  <si>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26</t>
  </si>
  <si>
    <t>zásyp za břehovými zdmi, materiál vhodný do přechodových oblastí dle ČSN 73 6244, hutněný na  Id&gt;0.9, zásyp nakupovaným materiálem, vč. dopravy (25% celkového množství, ČERPÁNO SE SOUHLASEM INVESTORA)</t>
  </si>
  <si>
    <t>27</t>
  </si>
  <si>
    <t>17581</t>
  </si>
  <si>
    <t>OBSYP POTRUBÍ A OBJEKTŮ Z NAKUPOVANÝCH MATERIÁLŮ</t>
  </si>
  <si>
    <t>ochranný obsyp s drenážní funkcí, ŠD A (0-32), dle ČSN EN 13285, vč. pořízení, dovozu</t>
  </si>
  <si>
    <t>14,393+15,068+11,410+10,459=51,330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</si>
  <si>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</si>
  <si>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28</t>
  </si>
  <si>
    <t>17750</t>
  </si>
  <si>
    <t>ZEMNÍ HRÁZKY ZE ZEMIN NEPROPUSTNÝCH</t>
  </si>
  <si>
    <t>ruční zřízení a následné odstranění hrázek provizorního zatrubnění na vtoku a výtoku; hrázky  z pytlovaného materiálu pro sklon svahu 1:1, včetně těsnící fólie (19,4 m2); včetně odstranění a odvozu na skládku do 17 km a uloženíí</t>
  </si>
  <si>
    <t>1,512+2,560=4,072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</si>
  <si>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</si>
  <si>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29</t>
  </si>
  <si>
    <t>18090</t>
  </si>
  <si>
    <t>VŠEOBECNÉ ÚPRAVY OSTATNÍCH PLOCH</t>
  </si>
  <si>
    <t>vyčištění dočasných záborů v obvodu stavby, uvedení pozemků do původního stavu a protokolární předání vlastníkům pozemků</t>
  </si>
  <si>
    <t>Všeobecné úpravy musí zahrnovat úpravu území po uskutečnění stavby, tak jak je požadováno v zadávací dokumentaci s výjimkou těch prací, pro které jsou uvedeny samostatné položky.</t>
  </si>
  <si>
    <t>30</t>
  </si>
  <si>
    <t>18110</t>
  </si>
  <si>
    <t>ÚPRAVA PLÁNĚ SE ZHUTNĚNÍM V HORNINĚ TŘ. I</t>
  </si>
  <si>
    <t>zemní pláň pod vozovkou, pod násypovým tělesem; hutnění základové spáry</t>
  </si>
  <si>
    <t>88,812+446,622+32,390=567,824 [A]</t>
  </si>
  <si>
    <t>položka zahrnuje úpravu pláně včetně vyrovnání výškových rozdílů. Míru zhutnění určuje projekt.</t>
  </si>
  <si>
    <t>31</t>
  </si>
  <si>
    <t>18130</t>
  </si>
  <si>
    <t>ÚPRAVA PLÁNĚ BEZ ZHUTNĚNÍ</t>
  </si>
  <si>
    <t>svahování svahu násypu a pod odlážděním svahů</t>
  </si>
  <si>
    <t>1,423+13,031+5,800+4,406+12,455+1,423+1,427+9,919+5,365+2,446+7,165+2,124=66,984 [A]</t>
  </si>
  <si>
    <t>položka zahrnuje úpravu pláně včetně vyrovnání výškových rozdílů</t>
  </si>
  <si>
    <t>32</t>
  </si>
  <si>
    <t>18224</t>
  </si>
  <si>
    <t>ROZPROSTŘENÍ ORNICE VE SVAHU V TL DO 0,25M</t>
  </si>
  <si>
    <t>rozprostření humózní vrstvy v tl. 150 mm, vč. dovozu z meziskládky z 3 km</t>
  </si>
  <si>
    <t>položka zahrnuje: 
nutné přemístění ornice z dočasných skládek vzdálených do 50m 
rozprostření ornice v předepsané tloušťce ve svahu přes 1:5</t>
  </si>
  <si>
    <t>33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</si>
  <si>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</si>
  <si>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</si>
  <si>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</si>
  <si>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</si>
  <si>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34</t>
  </si>
  <si>
    <t>21264</t>
  </si>
  <si>
    <t>TRATIVODY KOMPLET Z TRUB Z PLAST HMOT DN DO 200MM</t>
  </si>
  <si>
    <t>za rubem opěr, DN160, vč. obetonování mezerovitým betonem (3,0 m3), včetně vyústění prostupy v opěrách a zdech</t>
  </si>
  <si>
    <t>3,982+7,503+5,983+5,482+10,505=33,455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</si>
  <si>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</si>
  <si>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35</t>
  </si>
  <si>
    <t>21341</t>
  </si>
  <si>
    <t>DRENÁŽNÍ VRSTVY Z PLASTBETONU (PLASTMALTY)</t>
  </si>
  <si>
    <t>odvodnění izolace, pásek na NK z polymerního betonu</t>
  </si>
  <si>
    <t>0,019+0,028=0,047 [A]</t>
  </si>
  <si>
    <t>Položka zahrnuje:  
- dodávku předepsaného materiálu pro drenážní vrstvu, včetně mimostaveništní a vnitrostaveništní dopravy  
- provedení drenážní vrstvy předepsaných rozměrů a předepsaného tvaru</t>
  </si>
  <si>
    <t>36</t>
  </si>
  <si>
    <t>21450</t>
  </si>
  <si>
    <t>SANAČNÍ VRSTVY Z KAMENIVA</t>
  </si>
  <si>
    <t>sanace zemní pláně (aktivní zóny) v případě zastižení neúnosného podloží: výměna za vrstvu hutněného kameniva potřebné frakce (předpoklad nakupovaný materiál 0/63) - ČERPÁNÍ PODMÍNĚNO SOUHLASEM INVESTORA</t>
  </si>
  <si>
    <t>položka zahrnuje dodávku předepsaného kameniva, mimostaveništní a vnitrostaveništní dopravu a jeho uložení 
není-li v zadávací dokumentaci uvedeno jinak, jedná se o nakupovaný materiál</t>
  </si>
  <si>
    <t>37</t>
  </si>
  <si>
    <t>22694</t>
  </si>
  <si>
    <t>ZÁPOROVÉ PAŽENÍ Z KOVU DOČASNÉ</t>
  </si>
  <si>
    <t>záporové pažení výkopu kolem inženýrských sítí a sousedních nemovitostí - profily HEB100 v dl. 6,8 - 7,6 m, celkem 46 ks =&gt; 334,4 mb (21 kg/mb), včetně zabetonování kořenů zápor (5,25 m3), včetně zpětného vytažení nebo částečného odřezání</t>
  </si>
  <si>
    <t>(19*6,80+27*7,60)*21/1000=7,022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</si>
  <si>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</si>
  <si>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38</t>
  </si>
  <si>
    <t>22695A</t>
  </si>
  <si>
    <t>VÝDŘEVA ZÁPOROVÉHO PAŽENÍ DOČASNÁ (PLOCHA)</t>
  </si>
  <si>
    <t>záporové pažení stavební jámy z fošen tl. min. 40 mm</t>
  </si>
  <si>
    <t>17,970*1,700+23,780*1,90=75,731 [A]</t>
  </si>
  <si>
    <t>položka zahrnuje osazení pažin bez ohledu na druh, jejich opotřebení a jejich odstranění</t>
  </si>
  <si>
    <t>39</t>
  </si>
  <si>
    <t>26174</t>
  </si>
  <si>
    <t>VRTY PRO KOTV, INJEKT, MIKROPIL NA POVR TŘ I A II D DO 200MM</t>
  </si>
  <si>
    <t>pro HEB 100 záporového pažení, vrty DN 200 mm, vč. montáže a demontáže vrtných souprav; včetně odvozu a uložení vývrtu na skládku do 17 km</t>
  </si>
  <si>
    <t>19*6,80+27*7,60=334,400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</si>
  <si>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</si>
  <si>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40</t>
  </si>
  <si>
    <t>272325</t>
  </si>
  <si>
    <t>ZÁKLADY ZE ŽELEZOBETONU DO C30/37</t>
  </si>
  <si>
    <t>základová deska mostu, C 30/37, XC2, XF1, XD2, XA1, vč. bednění; max velikost zrna 16 mm</t>
  </si>
  <si>
    <t>28,007*0,400=11,203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</si>
  <si>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</si>
  <si>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41</t>
  </si>
  <si>
    <t>základové pasy břehových zdí, C 30/37, XC2, XF1, XD2, XA1, vč. bednění; max velikost zrna 16 mm</t>
  </si>
  <si>
    <t>44,608*0,65=28,995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</si>
  <si>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</si>
  <si>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42</t>
  </si>
  <si>
    <t>272365</t>
  </si>
  <si>
    <t>VÝZTUŽ ZÁKLADŮ Z OCELI 10505, B500B</t>
  </si>
  <si>
    <t>výztuž základů mostu 180 kg/m3, vč. ochrany PKO</t>
  </si>
  <si>
    <t>11,203*0,180=2,017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</si>
  <si>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</si>
  <si>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43</t>
  </si>
  <si>
    <t>výztuž základů zdí 150 kg/m3, vč. ochrany PKO</t>
  </si>
  <si>
    <t>28,995*0,150=4,349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</si>
  <si>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</si>
  <si>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44</t>
  </si>
  <si>
    <t>28997</t>
  </si>
  <si>
    <t>OPLÁŠTĚNÍ (ZPEVNĚNÍ) Z GEOTEXTILIE A GEOMŘÍŽOVIN</t>
  </si>
  <si>
    <t>oboustranná ochrana těsnící PE fólie (viz položka 28999), geotextilie hm. min. 600 g/m2</t>
  </si>
  <si>
    <t>2*117,955=235,910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</si>
  <si>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</si>
  <si>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45</t>
  </si>
  <si>
    <t>geomřížovina ve vozovce nad spárou NK x klín</t>
  </si>
  <si>
    <t>2,000*13,000=26,000 [A]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</si>
  <si>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</si>
  <si>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46</t>
  </si>
  <si>
    <t>28999</t>
  </si>
  <si>
    <t>OPLÁŠTĚNÍ (ZPEVNĚNÍ) Z FÓLIE</t>
  </si>
  <si>
    <t>PE těsnící fólie (těsnící geomembrána tl.min 1 mm) s pevností min. 20 kN/m a s protažením min. 20% (v obou směrech)</t>
  </si>
  <si>
    <t>3,520*33,510=117,955 [A]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</si>
  <si>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</si>
  <si>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</si>
  <si>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47</t>
  </si>
  <si>
    <t>31717</t>
  </si>
  <si>
    <t>KOVOVÉ KONSTRUKCE PRO KOTVENÍ ŘÍMSY</t>
  </si>
  <si>
    <t>KG</t>
  </si>
  <si>
    <t>kotvení říms na mostě do vývrtů na chemické kotvy</t>
  </si>
  <si>
    <t>(10+10)*6,5=130,000 [A]</t>
  </si>
  <si>
    <t>Položka zahrnuje dodávku (výrobu) kotevního prvku předepsaného tvaru a jeho osazení do předepsané polohy včetně nezbytných prací (vrty, zálivky apod.)</t>
  </si>
  <si>
    <t>48</t>
  </si>
  <si>
    <t>317325</t>
  </si>
  <si>
    <t>ŘÍMSY ZE ŽELEZOBETONU DO C30/37 (B37)</t>
  </si>
  <si>
    <t>C 30/37 XC4, XF4, XD3, vč. bednění, úpravy prac. spar</t>
  </si>
  <si>
    <t>2,826+2,745=5,571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</si>
  <si>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</si>
  <si>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49</t>
  </si>
  <si>
    <t>317365</t>
  </si>
  <si>
    <t>VÝZTUŽ ŘÍMS Z OCELI 10505, B500B</t>
  </si>
  <si>
    <t>200 kg/m3, vč. opatření PKO</t>
  </si>
  <si>
    <t>5,571*0,200=1,114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</si>
  <si>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</si>
  <si>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50</t>
  </si>
  <si>
    <t>327213</t>
  </si>
  <si>
    <t>OBKLAD ZDÍ OPĚR, ZÁRUB, NÁBŘEŽ Z LOM KAMENE</t>
  </si>
  <si>
    <t>kotvený obklad líce dříků břehových zdí, vyzískaný materiál, předpoklad 50% kubatury, včetně dovozu z mezideponie, ČERPÁNO SE SOUHLASEM INVESTORA; včetně kotvení (ocel. kotvy prům. 14 mm (93 kg), vrtání 33,9 m)</t>
  </si>
  <si>
    <t>0,50*0,350*49,164=8,604 [A]</t>
  </si>
  <si>
    <t>položka zahrnuje dodávku a osazení lomového kamene, jeho výběr a případnou úpravu, jeho případné kotvení se všemi souvisejícími materiály a pracemi, dodávku předepsané malty, spárování.</t>
  </si>
  <si>
    <t>51</t>
  </si>
  <si>
    <t>kotvený obklad líce dříků břehových zdí, nakupovaný materiál, předpoklad 50% kubatury, včetně dovozu, ČERPÁNO SE SOUHLASEM INVESTORA; včetně kotvení (ocel. kotvy prům. 14 mm (93 kg), vrtání 33,9 m)</t>
  </si>
  <si>
    <t>52</t>
  </si>
  <si>
    <t>327325</t>
  </si>
  <si>
    <t>ZDI OPĚRNÉ, ZÁRUBNÍ, NÁBŘEŽNÍ ZE ŽELEZOVÉHO BETONU DO C30/37</t>
  </si>
  <si>
    <t>dříky břehových zdí C 30/37 XF2, XA1,  vč. bednění</t>
  </si>
  <si>
    <t>44,557*1,085=48,344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</si>
  <si>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</si>
  <si>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53</t>
  </si>
  <si>
    <t>327365</t>
  </si>
  <si>
    <t>VÝZTUŽ ZDÍ OPĚRNÝCH, ZÁRUBNÍCH, NÁBŘEŽNÍCH Z OCELI 10505, B500B</t>
  </si>
  <si>
    <t>130 kg/m3, vč. opatření PKO</t>
  </si>
  <si>
    <t>48,344*0,130=6,285 [A]</t>
  </si>
  <si>
    <t>54</t>
  </si>
  <si>
    <t>333325</t>
  </si>
  <si>
    <t>MOSTNÍ OPĚRY A KŘÍDLA ZE ŽELEZOVÉHO BETONU DO C30/37</t>
  </si>
  <si>
    <t>zavěšená křídla C 30/37 XF2, XA1,  vč. bednění</t>
  </si>
  <si>
    <t>15,793*0,500=7,897 [A]</t>
  </si>
  <si>
    <t>55</t>
  </si>
  <si>
    <t>333365</t>
  </si>
  <si>
    <t>VÝZTUŽ MOSTNÍCH OPĚR A KŘÍDEL Z OCELI 10505, B500B</t>
  </si>
  <si>
    <t>výztuž křídel odhad 180 kg/m3, vč. opatření PKO přes pracovní spáry</t>
  </si>
  <si>
    <t>7,897*0,180=1,421 [A]</t>
  </si>
  <si>
    <t>56</t>
  </si>
  <si>
    <t>389325</t>
  </si>
  <si>
    <t>MOSTNÍ RÁMOVÉ KONSTRUKCE ZE ŽELEZOBETONU C30/37</t>
  </si>
  <si>
    <t>stěny a příčle C 30/37 XF2, vč. bednění, kov. výrobků, kotevních prvků, prostupů, průchodek; max velikost zrna 16 mm, vč.skruže 79,90 m3OP</t>
  </si>
  <si>
    <t>53,051*0,350+2,640*3,000=26,488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</si>
  <si>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</si>
  <si>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57</t>
  </si>
  <si>
    <t>389365</t>
  </si>
  <si>
    <t>VÝZTUŽ MOSTNÍ RÁMOVÉ KONSTRUKCE Z OCELI 10505, B500B</t>
  </si>
  <si>
    <t>stěny odhad 180 kg/m3, vč. opatření PKO přes pracovní spáry</t>
  </si>
  <si>
    <t>0,18*53,051*0,350=3,342 [A]</t>
  </si>
  <si>
    <t>58</t>
  </si>
  <si>
    <t>příčle odhad 200 kg/m3, vč. opatření PKO přes pracovní spáry</t>
  </si>
  <si>
    <t>0,20*2,640*3,000=1,584 [A]</t>
  </si>
  <si>
    <t>Vodorovné konstrukce</t>
  </si>
  <si>
    <t>59</t>
  </si>
  <si>
    <t>431212</t>
  </si>
  <si>
    <t>SCHODIŠŤ KONSTR Z LOM KAMENE NA MC</t>
  </si>
  <si>
    <t>schodiště z lomového kamene do betonu, vč. podsypu ze ŠD, kámen z vyzískaného materiálu, včetně dovozu z meziskládky; předpoklad 25% kubatury, ČERPÁNO SE SOUHLASEM INVESTORA</t>
  </si>
  <si>
    <t>0,25*4,239*0,80=0,848 [A]</t>
  </si>
  <si>
    <t>Položka zahrnuje veškerý materiál, výrobky a polotovary, včetně mimostaveništní a vnitrostaveništní dopravy (rovněž přesuny), včetně naložení a složení, případně s uložením.</t>
  </si>
  <si>
    <t>60</t>
  </si>
  <si>
    <t>schodiště z lomového kamene do betonu, vč. podsypu ze ŠD, nakupovaný materiál; předpoklad 75% kubatury, ČERPÁNO SE SOUHLASEM INVESTORA</t>
  </si>
  <si>
    <t>0,75*4,239*0,80=2,543 [A]</t>
  </si>
  <si>
    <t>61</t>
  </si>
  <si>
    <t>451312</t>
  </si>
  <si>
    <t>PODKLADNÍ A VÝPLŇOVÉ VRSTVY Z PROSTÉHO BETONU C12/15</t>
  </si>
  <si>
    <t>spádovaný podklad pod drenáž za opěrami</t>
  </si>
  <si>
    <t>47,819*0,300=14,346 [A]</t>
  </si>
  <si>
    <t>62</t>
  </si>
  <si>
    <t>podkladní beton C12/15</t>
  </si>
  <si>
    <t>88,013*0,200=17,603 [A]</t>
  </si>
  <si>
    <t>63</t>
  </si>
  <si>
    <t>C 12/15, výplňový beton (pod dlažbou v korytě pod mostem - vytvoření berem)</t>
  </si>
  <si>
    <t>5,085+7,688+8,552=21,325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</si>
  <si>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</si>
  <si>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64</t>
  </si>
  <si>
    <t>C 12/15, výplňový beton (výměna podloží); vč. posouzení spáry geotechnikem viz pol. 02971 v oddíle 000 - ČERPÁNO SE SOUHLASEM INVESTORA</t>
  </si>
  <si>
    <t>54,455*0,810=44,109 [A]</t>
  </si>
  <si>
    <t>65</t>
  </si>
  <si>
    <t>45831</t>
  </si>
  <si>
    <t>VÝPLŇ ZA OPĚRAMI A ZDMI Z PROSTÉHO BETONU</t>
  </si>
  <si>
    <t>beton C 25/30 XF2, přechodový klín</t>
  </si>
  <si>
    <t>14,073+14,073=28,146 [A]</t>
  </si>
  <si>
    <t>66</t>
  </si>
  <si>
    <t>46321</t>
  </si>
  <si>
    <t>ROVNANINA Z LOMOVÉHO KAMENE</t>
  </si>
  <si>
    <t>vytvoření přechodového úseku a opevnění svahu (na vtoku) z rovnaniny z lomového kamene (kámen 50-150 kg/ks), kámen vyzískaný materiál, vč. dovozu z meziskládky; předpoklad 25% kubatury, ČERPÁNO SE SOUHLASEM INVESTORA</t>
  </si>
  <si>
    <t>0,25*9,394*0,50=1,174 [A]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</si>
  <si>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</si>
  <si>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67</t>
  </si>
  <si>
    <t>vytvoření přechodového úseku a opevnění svahu (na vtoku) z rovnaniny z lomového kamene (kámen 50-150 kg/ks), nakupovaný materiál, vč. dopravy; předpoklad 75% kubatury, ČERPÁNO SE SOUHLASEM INVESTORA</t>
  </si>
  <si>
    <t>0,75*9,394*0,50=3,523 [A]</t>
  </si>
  <si>
    <t>68</t>
  </si>
  <si>
    <t>465512</t>
  </si>
  <si>
    <t>DLAŽBY Z LOMOVÉHO KAMENE NA MC</t>
  </si>
  <si>
    <t>odláždění v korytě, kolem křídel do betonového lože, celková tloušťka 300 mm, včetně podsypu štěrkodrtí (0,4 m3); kámen vyzískaný materiál, vč. dovozu z meziskládky; předpoklad 25% kubatury, ČERPÁNO SE SOUHLASEM INVESTORA</t>
  </si>
  <si>
    <t>0,25*14,594=3,649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</si>
  <si>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</si>
  <si>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69</t>
  </si>
  <si>
    <t>odláždění v korytě, kolem křídel do betonového lože, celková tloušťka 300 mm, včetně podsypu štěrkodrtí (1,3 m3); nakupovaný materiál, vč. dovozu; předpoklad 75% kubatury, ČERPÁNO SE SOUHLASEM INVESTORA</t>
  </si>
  <si>
    <t>0,75*14,594=10,946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</si>
  <si>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</si>
  <si>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70</t>
  </si>
  <si>
    <t>46731</t>
  </si>
  <si>
    <t>STUPNĚ A PRAHY VODNÍCH KORYT Z PROSTÉHO BETONU</t>
  </si>
  <si>
    <t>kámen do monolitického betonu: kámen vyzískaný materiál, vč. dovozu z meziskládky, beton nový materiál; předpoklad 25% kubatury, ČERPÁNO SE SOUHLASEM INVESTORA</t>
  </si>
  <si>
    <t>0,25*(1,834+1,829)=0,916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</si>
  <si>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</si>
  <si>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71</t>
  </si>
  <si>
    <t>kámen do monolitického betonu: nakupovaný materiál, vč. dovozu; předpoklad 75% kubatury, ČERPÁNO SE SOUHLASEM INVESTORA</t>
  </si>
  <si>
    <t>0,75*(1,834+1,829)=2,747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</si>
  <si>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</si>
  <si>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</si>
  <si>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72</t>
  </si>
  <si>
    <t>56330</t>
  </si>
  <si>
    <t>VOZOVKOVÉ VRSTVY ZE ŠTĚRKODRTI</t>
  </si>
  <si>
    <t>protažení dolní vrstvy ŠDA v tloušťce minimálně 150 mm</t>
  </si>
  <si>
    <t>43,15*0,175*1,150=8,684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</si>
  <si>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</si>
  <si>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73</t>
  </si>
  <si>
    <t>56334</t>
  </si>
  <si>
    <t>VOZOVKOVÉ VRSTVY ZE ŠTĚRKODRTI TL. DO 200MM</t>
  </si>
  <si>
    <t>horní vrstva ŠDA na celou plochu úpravy komunikace, tl. 200 mm; nakupovaný materiál</t>
  </si>
  <si>
    <t>232,632+162,722=395,354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</si>
  <si>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</si>
  <si>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74</t>
  </si>
  <si>
    <t>dolní vrstva ŠD na celou plochu úpravy komunikace, tl. min. 200 mm; vyzískaný materiál; vč. dovozu z meziskládky, předpoklad 50% kubatury; ČERPÁNO SE SOUHLASEM INVESTORA</t>
  </si>
  <si>
    <t>0,50*(259,344+187,278)=223,311 [A]</t>
  </si>
  <si>
    <t>75</t>
  </si>
  <si>
    <t>dolní vrstva ŠD na celou plochu úpravy komunikace, tl. min. 200 mm; nakupovaný materiál; vč. dovozu, předpoklad 50% kubatury; ČERPÁNO SE SOUHLASEM INVESTORA</t>
  </si>
  <si>
    <t>76</t>
  </si>
  <si>
    <t>56930</t>
  </si>
  <si>
    <t>ZPEVNĚNÍ KRAJNIC ZE ŠTĚRKODRTI</t>
  </si>
  <si>
    <t>nové krajnice (tl. 15 cm),  ŠD 0-32, vyzískaný materiál; vč. dovozu z meziskládky, předpoklad 50% kubatury; ČERPÁNO SE SOUHLASEM INVESTORA</t>
  </si>
  <si>
    <t>0,50*0,15*(6,199+13,113+19,064+25,921+11,758)=5,704 [A]</t>
  </si>
  <si>
    <t>- dodání kameniva předepsané kvality a zrnitosti 
- rozprostření a zhutnění vrstvy v předepsané tloušťce 
- zřízení vrstvy bez rozlišení šířky, pokládání vrstvy po etapách</t>
  </si>
  <si>
    <t>77</t>
  </si>
  <si>
    <t>nové krajnice (tl. 15 cm),  ŠD 0-32, vč. dovozu, nakupovaný materiál; předpoklad 50% kubatury; ČERPÁNO SE SOUHLASEM INVESTORA</t>
  </si>
  <si>
    <t>78</t>
  </si>
  <si>
    <t>572121</t>
  </si>
  <si>
    <t>INFILTRAČNÍ POSTŘIK ASFALTOVÝ DO 1,0KG/M2</t>
  </si>
  <si>
    <t>na ŠDA, vč. podrcení drobným kamenivem; PI-A dle ČSN 73 6129, množství zbytkového pojiva 0,25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</si>
  <si>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</si>
  <si>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79</t>
  </si>
  <si>
    <t>572211</t>
  </si>
  <si>
    <t>SPOJOVACÍ POSTŘIK Z ASFALTU DO 0,5KG/M2</t>
  </si>
  <si>
    <t>2 vrstvy, na ACL 16+, na ACP 16+; PS-A dle ČSN 73 6129, množství zbytkového pojiva 0,25 kg/m2</t>
  </si>
  <si>
    <t>356,255+32,599+206,939+139,141=734,934 [A]</t>
  </si>
  <si>
    <t>80</t>
  </si>
  <si>
    <t>572741</t>
  </si>
  <si>
    <t>DVOUVRSTVÝ ASFALTOVÝ NÁTĚR DO 2,0KG/M2</t>
  </si>
  <si>
    <t>vodonepropustný nátěr vozovky š. 500 mm podél obrubníků (asfaltová suspenze)</t>
  </si>
  <si>
    <t>11,000*0,50=5,500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</si>
  <si>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</si>
  <si>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81</t>
  </si>
  <si>
    <t>574A34</t>
  </si>
  <si>
    <t>ASFALTOVÝ BETON PRO OBRUSNÉ VRSTVY ACO 11+, 11S TL. 40MM</t>
  </si>
  <si>
    <t>asf. beton ACO 11+, tl. 40 mm, 50/70, v celém úseku, dle ČSN 73 6121 a ČSN EN 13108-1 ed.2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</si>
  <si>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</si>
  <si>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82</t>
  </si>
  <si>
    <t>574C46</t>
  </si>
  <si>
    <t>ASFALTOVÝ BETON PRO LOŽNÍ VRSTVY ACL 16+, 16S TL. 50MM</t>
  </si>
  <si>
    <t>asf. beton ACL 16+, tl. 50 mm, 50/70, v celém úseku, dle ČSN 73 6121 a ČSN EN 13108-1 ed.2</t>
  </si>
  <si>
    <t>83</t>
  </si>
  <si>
    <t>574E56</t>
  </si>
  <si>
    <t>ASFALTOVÝ BETON PRO PODKLADNÍ VRSTVY ACP 16+, 16S TL. 60MM</t>
  </si>
  <si>
    <t>podkladní vrstva, asf. beton ACP 16+, tl. 60 mm, 50/70, dle ČSN 73 6121 a ČSN EN 13108-1 ed.2</t>
  </si>
  <si>
    <t>206,939+139,141=346,080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</si>
  <si>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</si>
  <si>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84</t>
  </si>
  <si>
    <t>575C43</t>
  </si>
  <si>
    <t>LITÝ ASFALT MA IV (OCHRANA MOSTNÍ IZOLACE) 11 TL. 35MM</t>
  </si>
  <si>
    <t>litý asfalt na mostě s přesahem na přech. klíny, litý asfalt MA 11 IV tl. 35 mm</t>
  </si>
  <si>
    <t>Přidružená stavební výroba</t>
  </si>
  <si>
    <t>85</t>
  </si>
  <si>
    <t>711111</t>
  </si>
  <si>
    <t>IZOLACE BĚŽNÝCH KONSTRUKCÍ PROTI ZEMNÍ VLHKOSTI ASFALTOVÝMI NÁTĚRY</t>
  </si>
  <si>
    <t>obsypané povrchy rovnoběžných křídel, zdí a mostu (1xNp+2xNa)</t>
  </si>
  <si>
    <t>3,737+3,841+4,901+3,314+2,048+1,996+2,334+1,754+8,577+14,890+13,451+7,639+7,936+7,891+22,500+3,428+2,990+2,774+2,851+6,436+5,657+2,304+2,006+1,511+1,236+4,021+2,969+8,577+14,890+13,451+7,639+2,587+3,887+3,562+1,944+2,587+3,887+3,562+1,944+3,911+3,966+4,030+4,113=229,529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</si>
  <si>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</si>
  <si>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86</t>
  </si>
  <si>
    <t>711432</t>
  </si>
  <si>
    <t>IZOLACE MOSTOVEK POD ŘÍMSOU ASFALTOVÝMI PÁSY</t>
  </si>
  <si>
    <t>ochrana izolace pod římsami, asf. pás s hliníkovou vložkou</t>
  </si>
  <si>
    <t>3,70*1,150=4,255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</si>
  <si>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</si>
  <si>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87</t>
  </si>
  <si>
    <t>711442</t>
  </si>
  <si>
    <t>IZOLACE MOSTOVEK CELOPLOŠNÁ ASFALTOVÝMI PÁSY S PEČETÍCÍ VRSTVOU</t>
  </si>
  <si>
    <t>izolace NK, rubu opěr a křídel, vč. pečetící vrstvy (27,8 m2) a kotevního nátěru (64,3 m2)</t>
  </si>
  <si>
    <t>27,743+29,981+30,447+3,886=92,057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</si>
  <si>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</si>
  <si>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88</t>
  </si>
  <si>
    <t>711509</t>
  </si>
  <si>
    <t>OCHRANA IZOLACE NA POVRCHU TEXTILIÍ</t>
  </si>
  <si>
    <t>vrstva geotextilie jako ochrana proti poškození izolace; hmotnost min. 600 g/m2</t>
  </si>
  <si>
    <t>64,314+229,529=293,843 [A]</t>
  </si>
  <si>
    <t>položka zahrnuje:  
- dodání  předepsaného ochranného materiálu  
- zřízení ochrany izolace</t>
  </si>
  <si>
    <t>89</t>
  </si>
  <si>
    <t>78383</t>
  </si>
  <si>
    <t>NÁTĚRY BETON KONSTR TYP S4 (OS-C)</t>
  </si>
  <si>
    <t>římsy, sekundární ochrana proti CH.R.P.</t>
  </si>
  <si>
    <t>16,470+16,470=32,940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</si>
  <si>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</si>
  <si>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</si>
  <si>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90</t>
  </si>
  <si>
    <t>89915</t>
  </si>
  <si>
    <t>STUPADLA (A POD)</t>
  </si>
  <si>
    <t>ocelová stupadla, včetně PKO a kotvení do dříku zdi (vývrt prům. 30 mm, celk. délka 3,2 m; vlepení epox. tmelem)</t>
  </si>
  <si>
    <t>- Položka zahrnuje veškerý materiál, výrobky a polotovary, včetně mimostaveništní a vnitrostaveništní dopravy (rovněž přesuny), včetně naložení a složení,případně s uložením.</t>
  </si>
  <si>
    <t>91</t>
  </si>
  <si>
    <t>9111A1</t>
  </si>
  <si>
    <t>ZÁBRADLÍ SILNIČNÍ S VODOR MADLY - DODÁVKA A MONTÁŽ</t>
  </si>
  <si>
    <t>zábradlí na břehové zdi, vč. kotvení a PKO (nátěrový systém), nové trubkové zábradlí výšky 1,10 m, dle TP 258 (06/2015), vč. VTD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</si>
  <si>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</si>
  <si>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92</t>
  </si>
  <si>
    <t>9113B1</t>
  </si>
  <si>
    <t>SVODIDLO OCEL SILNIČ JEDNOSTR, ÚROVEŇ ZADRŽ H1 -DODÁVKA A MONTÁŽ</t>
  </si>
  <si>
    <t>silniční svodidlo s beraněnými sloupky pro úroveň zadržení H1, vč. výškových náběhů a napojení svodnice na stávající svodidlo</t>
  </si>
  <si>
    <t>33,420+27,340-16,000-8,000=36,760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</si>
  <si>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</si>
  <si>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93</t>
  </si>
  <si>
    <t>9117C1</t>
  </si>
  <si>
    <t>SVOD OCEL ZÁBRADEL ÚROVEŇ ZADRŽ H2 - DODÁVKA A MONTÁŽ</t>
  </si>
  <si>
    <t>ocelové zábradelní svodidlo (H2) se svislou výplní, vč. kotvení do říms, vč. PKO</t>
  </si>
  <si>
    <t>8,000+8,000=16,000 [A]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</si>
  <si>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</si>
  <si>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94</t>
  </si>
  <si>
    <t>přechodový úsek silniční - zábradelní svodidlo, vč. kotvení do říms, vč. PKO</t>
  </si>
  <si>
    <t>4*2,000=8,000 [A]</t>
  </si>
  <si>
    <t>95</t>
  </si>
  <si>
    <t>91267</t>
  </si>
  <si>
    <t>ODRAZKY NA SVODIDLA</t>
  </si>
  <si>
    <t>směrové nástavce, dodávka a osazení, bílé (4 ks), modré (4 ks)</t>
  </si>
  <si>
    <t>4+4=8,000 [A]</t>
  </si>
  <si>
    <t>- kompletní dodávka se všemi pomocnými a doplňujícími pracemi a součástmi</t>
  </si>
  <si>
    <t>96</t>
  </si>
  <si>
    <t>91345</t>
  </si>
  <si>
    <t>NIVELAČNÍ ZNAČKY KOVOVÉ</t>
  </si>
  <si>
    <t>hřebové dle VL4, 509.01, vč. prvního geodetického zaměření v třídě přesnosti 9 (dle TKP 1, tabulka 3 a ČSN 73 0420-2, článek 6.6.12 a tabulka 27)</t>
  </si>
  <si>
    <t>položka zahrnuje: 
- dodání a osazení nivelační značky včetně nutných zemních prací 
- vnitrostaveništní a mimostaveništní dopravu</t>
  </si>
  <si>
    <t>97</t>
  </si>
  <si>
    <t>91355</t>
  </si>
  <si>
    <t>EVIDENČNÍ ČÍSLO MOSTU</t>
  </si>
  <si>
    <t>ev. č. mostu (4051-3), vč. sloupku, na samostatných patkách</t>
  </si>
  <si>
    <t>položka zahrnuje štítek s evidenčním číslem mostu, sloupek dopravní značky včetně osazení  
a nutných zemních prací a zabetonování</t>
  </si>
  <si>
    <t>98</t>
  </si>
  <si>
    <t>917224</t>
  </si>
  <si>
    <t>SILNIČNÍ A CHODNÍKOVÉ OBRUBY Z BETONOVÝCH OBRUBNÍKŮ ŠÍŘ 150MM</t>
  </si>
  <si>
    <t>silniční obrubníky přechodové (4,0 m), nájezdové (7,0 m) a chodníkové obrubníky (24,5 m); včetně rýhy (3,75 m3 - vč. odvozu a uložení na skládku 17 km) a betonového lože (3,75 m3)</t>
  </si>
  <si>
    <t>4,00+7,00+24,50=35,500 [A]</t>
  </si>
  <si>
    <t>Položka zahrnuje:  
dodání a pokládku betonových obrubníků o rozměrech předepsaných zadávací dokumentací betonové lože i boční betonovou opěrku.</t>
  </si>
  <si>
    <t>99</t>
  </si>
  <si>
    <t>919111</t>
  </si>
  <si>
    <t>ŘEZÁNÍ ASFALTOVÉHO KRYTU VOZOVEK TL DO 50MM</t>
  </si>
  <si>
    <t>nad rubem opěr, hl. řezu 40 mm</t>
  </si>
  <si>
    <t>6,500+6,500=13,000 [A]</t>
  </si>
  <si>
    <t>položka zahrnuje řezání vozovkové vrstvy v předepsané tloušťce, včetně spotřeby vody</t>
  </si>
  <si>
    <t>100</t>
  </si>
  <si>
    <t>919112</t>
  </si>
  <si>
    <t>ŘEZÁNÍ ASFALTOVÉHO KRYTU VOZOVEK TL DO 100MM</t>
  </si>
  <si>
    <t>příčně na začátku a konci úseku, hl. řezu 100 mm</t>
  </si>
  <si>
    <t>4,320+6,579+13,486=24,385 [A]</t>
  </si>
  <si>
    <t>101</t>
  </si>
  <si>
    <t>931182</t>
  </si>
  <si>
    <t>VÝPLŇ DILATAČNÍCH SPAR Z POLYSTYRENU TL 20MM</t>
  </si>
  <si>
    <t>dilatační spáry říms, spára mezi NK a přechodovým klínem</t>
  </si>
  <si>
    <t>0,950*13,000=12,350 [A]</t>
  </si>
  <si>
    <t>položka zahrnuje dodávku a osazení předepsaného materiálu, očištění ploch spáry před úpravou, očištění okolí spáry po úpravě</t>
  </si>
  <si>
    <t>102</t>
  </si>
  <si>
    <t>931314</t>
  </si>
  <si>
    <t>TĚSNĚNÍ DILATAČ SPAR ASF ZÁLIVKOU PRŮŘ DO 400MM2</t>
  </si>
  <si>
    <t>příčně na začátku a konci úseku</t>
  </si>
  <si>
    <t>položka zahrnuje dodávku a osazení předepsaného materiálu, očištění ploch spáry před úpravou, očištění okolí spáry po úpravě 
nezahrnuje těsnící profil</t>
  </si>
  <si>
    <t>103</t>
  </si>
  <si>
    <t>položka zahrnuje dodávku a osazení předepsaného materiálu, očištění ploch spáry před úpravou, očištění okolí spáry po úpravě  
nezahrnuje těsnící profil</t>
  </si>
  <si>
    <t>104</t>
  </si>
  <si>
    <t>pod obrubou, vč. předtěsnění a penetračního nátěru (3,6 m2)</t>
  </si>
  <si>
    <t>9,000+9,000+4,000=22,000 [A]</t>
  </si>
  <si>
    <t>105</t>
  </si>
  <si>
    <t>nad opěrami (klín x opěra), vč. předtěsnění</t>
  </si>
  <si>
    <t>106</t>
  </si>
  <si>
    <t>931333</t>
  </si>
  <si>
    <t>TĚSNĚNÍ DILATAČNÍCH SPAR POLYURETANOVÝM TMELEM PRŮŘEZU DO 300MM2</t>
  </si>
  <si>
    <t>těsnění pracovních spár říms, s předtěsněním</t>
  </si>
  <si>
    <t>1,930+1,930=3,860 [A]</t>
  </si>
  <si>
    <t>107</t>
  </si>
  <si>
    <t>těsnění pracovních spár NK</t>
  </si>
  <si>
    <t>12,960+11,460+6,500+7,500+7,500+6,500+8,660+6,840=67,920 [A]</t>
  </si>
  <si>
    <t>108</t>
  </si>
  <si>
    <t>93136</t>
  </si>
  <si>
    <t>PŘEKRYTÍ DILATAČNÍCH SPAR ASFALTOVOU LEPENKOU</t>
  </si>
  <si>
    <t>přelep spáry NK x přech. klín, š. pásu 1,0 m;  pás s vysokou průtažností</t>
  </si>
  <si>
    <t>1,000*13,000=13,000 [A]</t>
  </si>
  <si>
    <t>položka zahrnuje dodávku a připevnění předepsané lepenky, včetně nutných přesahů</t>
  </si>
  <si>
    <t>109</t>
  </si>
  <si>
    <t>93631</t>
  </si>
  <si>
    <t>DROBNÉ DOPLŇK KONSTR BETON MONOLIT</t>
  </si>
  <si>
    <t>letopočet výstavby vlisem</t>
  </si>
  <si>
    <t>110</t>
  </si>
  <si>
    <t>93650</t>
  </si>
  <si>
    <t>DROBNÉ DOPLŇK KONSTR KOVOVÉ</t>
  </si>
  <si>
    <t>drenážní hliníkový profil 30/20 - odvodnění izolace podélné</t>
  </si>
  <si>
    <t>(3,70+2*0,50)=4,700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</si>
  <si>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</si>
  <si>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111</t>
  </si>
  <si>
    <t>936541</t>
  </si>
  <si>
    <t>MOSTNÍ ODVODŇOVACÍ TRUBKA (POVRCHŮ IZOLACE) Z NEREZ OCELI</t>
  </si>
  <si>
    <t>odvodňovací trubička izolace z nerezové oceli (1.4404 nebo 1.4571), komplet, vč. průchodek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</si>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</sst>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2" customWidth="1"/>
    <col min="2" max="2" width="66.7109375" customWidth="1"/>
    <col min="3" max="3" width="20.7109375" customWidth="1"/>
    <col min="4" max="4" width="16.5703125" customWidth="1"/>
    <col min="5" max="5" width="20.7109375" customWidth="1"/>
  </cols>
  <sheetData>
    <row r="1" spans="1:5" ht="12.75" customHeight="1" x14ac:dyDescent="0.2">
      <c r="A1" s="36"/>
      <c r="B1" s="1"/>
      <c r="C1" s="1"/>
      <c r="D1" s="1"/>
      <c r="E1" s="1"/>
    </row>
    <row r="2" spans="1:5" ht="12.75" customHeight="1" x14ac:dyDescent="0.2">
      <c r="A2" s="36"/>
      <c r="B2" s="37" t="s">
        <v>0</v>
      </c>
      <c r="C2" s="1"/>
      <c r="D2" s="1"/>
      <c r="E2" s="1"/>
    </row>
    <row r="3" spans="1:5" ht="20.100000000000001" customHeight="1" x14ac:dyDescent="0.2">
      <c r="A3" s="36"/>
      <c r="B3" s="36"/>
      <c r="C3" s="1"/>
      <c r="D3" s="1"/>
      <c r="E3" s="1"/>
    </row>
    <row r="4" spans="1:5" ht="20.100000000000001" customHeight="1" x14ac:dyDescent="0.3">
      <c r="A4" s="1"/>
      <c r="B4" s="38" t="s">
        <v>1</v>
      </c>
      <c r="C4" s="36"/>
      <c r="D4" s="36"/>
      <c r="E4" s="1"/>
    </row>
    <row r="5" spans="1:5" ht="12.75" customHeight="1" x14ac:dyDescent="0.2">
      <c r="A5" s="1"/>
      <c r="B5" s="36" t="s">
        <v>2</v>
      </c>
      <c r="C5" s="36"/>
      <c r="D5" s="36"/>
      <c r="E5" s="1"/>
    </row>
    <row r="6" spans="1:5" ht="12.75" customHeight="1" x14ac:dyDescent="0.2">
      <c r="A6" s="1"/>
      <c r="B6" s="3" t="s">
        <v>3</v>
      </c>
      <c r="C6" s="6">
        <f>SUM(C10:C13)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SUM(E10:E13)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35" t="s">
        <v>18</v>
      </c>
      <c r="B10" s="16" t="s">
        <v>19</v>
      </c>
      <c r="C10" s="17">
        <f>'000_1'!I3</f>
        <v>0</v>
      </c>
      <c r="D10" s="17">
        <f>'000_1'!O2</f>
        <v>0</v>
      </c>
      <c r="E10" s="17">
        <f>C10+D10</f>
        <v>0</v>
      </c>
    </row>
    <row r="11" spans="1:5" ht="12.75" customHeight="1" x14ac:dyDescent="0.2">
      <c r="A11" s="35" t="s">
        <v>136</v>
      </c>
      <c r="B11" s="16" t="s">
        <v>137</v>
      </c>
      <c r="C11" s="17">
        <f>'001_1'!I3</f>
        <v>0</v>
      </c>
      <c r="D11" s="17">
        <f>'001_1'!O2</f>
        <v>0</v>
      </c>
      <c r="E11" s="17">
        <f>C11+D11</f>
        <v>0</v>
      </c>
    </row>
    <row r="12" spans="1:5" ht="12.75" customHeight="1" x14ac:dyDescent="0.2">
      <c r="A12" s="35" t="s">
        <v>215</v>
      </c>
      <c r="B12" s="16" t="s">
        <v>216</v>
      </c>
      <c r="C12" s="17">
        <f>'151_1'!I3</f>
        <v>0</v>
      </c>
      <c r="D12" s="17">
        <f>'151_1'!O2</f>
        <v>0</v>
      </c>
      <c r="E12" s="17">
        <f>C12+D12</f>
        <v>0</v>
      </c>
    </row>
    <row r="13" spans="1:5" ht="12.75" customHeight="1" x14ac:dyDescent="0.2">
      <c r="A13" s="35" t="s">
        <v>235</v>
      </c>
      <c r="B13" s="16" t="s">
        <v>236</v>
      </c>
      <c r="C13" s="17">
        <f>'201_1'!I3</f>
        <v>0</v>
      </c>
      <c r="D13" s="17">
        <f>'201_1'!O2</f>
        <v>0</v>
      </c>
      <c r="E13" s="17">
        <f>C13+D13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9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86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0+O9+O14</f>
        <v>0</v>
      </c>
      <c r="P2" t="s">
        <v>26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28</v>
      </c>
      <c r="I3" s="34">
        <f>0+I9+I14</f>
        <v>0</v>
      </c>
      <c r="J3" s="9"/>
      <c r="O3" t="s">
        <v>22</v>
      </c>
      <c r="P3" t="s">
        <v>27</v>
      </c>
    </row>
    <row r="4" spans="1:18" ht="15" customHeight="1" x14ac:dyDescent="0.25">
      <c r="A4" t="s">
        <v>16</v>
      </c>
      <c r="B4" s="11" t="s">
        <v>17</v>
      </c>
      <c r="C4" s="40" t="s">
        <v>18</v>
      </c>
      <c r="D4" s="36"/>
      <c r="E4" s="12" t="s">
        <v>19</v>
      </c>
      <c r="F4" s="1"/>
      <c r="G4" s="1"/>
      <c r="H4" s="10"/>
      <c r="I4" s="10"/>
      <c r="J4" s="1"/>
      <c r="O4" t="s">
        <v>23</v>
      </c>
      <c r="P4" t="s">
        <v>27</v>
      </c>
    </row>
    <row r="5" spans="1:18" ht="12.75" customHeight="1" x14ac:dyDescent="0.25">
      <c r="A5" t="s">
        <v>20</v>
      </c>
      <c r="B5" s="14" t="s">
        <v>21</v>
      </c>
      <c r="C5" s="41" t="s">
        <v>28</v>
      </c>
      <c r="D5" s="42"/>
      <c r="E5" s="15" t="s">
        <v>29</v>
      </c>
      <c r="F5" s="5"/>
      <c r="G5" s="5"/>
      <c r="H5" s="5"/>
      <c r="I5" s="5"/>
      <c r="J5" s="5"/>
      <c r="O5" t="s">
        <v>24</v>
      </c>
      <c r="P5" t="s">
        <v>27</v>
      </c>
    </row>
    <row r="6" spans="1:18" ht="12.75" customHeight="1" x14ac:dyDescent="0.2">
      <c r="A6" s="39" t="s">
        <v>30</v>
      </c>
      <c r="B6" s="39" t="s">
        <v>32</v>
      </c>
      <c r="C6" s="39" t="s">
        <v>33</v>
      </c>
      <c r="D6" s="39" t="s">
        <v>34</v>
      </c>
      <c r="E6" s="39" t="s">
        <v>35</v>
      </c>
      <c r="F6" s="39" t="s">
        <v>37</v>
      </c>
      <c r="G6" s="39" t="s">
        <v>39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31</v>
      </c>
      <c r="B8" s="13" t="s">
        <v>28</v>
      </c>
      <c r="C8" s="13" t="s">
        <v>27</v>
      </c>
      <c r="D8" s="13" t="s">
        <v>25</v>
      </c>
      <c r="E8" s="13" t="s">
        <v>36</v>
      </c>
      <c r="F8" s="13" t="s">
        <v>38</v>
      </c>
      <c r="G8" s="13" t="s">
        <v>26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48</v>
      </c>
      <c r="D9" s="19"/>
      <c r="E9" s="21" t="s">
        <v>49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8" t="s">
        <v>50</v>
      </c>
      <c r="B10" s="23" t="s">
        <v>28</v>
      </c>
      <c r="C10" s="23" t="s">
        <v>51</v>
      </c>
      <c r="D10" s="18" t="s">
        <v>52</v>
      </c>
      <c r="E10" s="24" t="s">
        <v>53</v>
      </c>
      <c r="F10" s="25" t="s">
        <v>54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27</v>
      </c>
    </row>
    <row r="11" spans="1:18" ht="76.5" x14ac:dyDescent="0.2">
      <c r="A11" s="28" t="s">
        <v>56</v>
      </c>
      <c r="E11" s="29" t="s">
        <v>57</v>
      </c>
    </row>
    <row r="12" spans="1:18" x14ac:dyDescent="0.2">
      <c r="A12" s="30" t="s">
        <v>58</v>
      </c>
      <c r="E12" s="31" t="s">
        <v>52</v>
      </c>
    </row>
    <row r="13" spans="1:18" ht="25.5" x14ac:dyDescent="0.2">
      <c r="A13" t="s">
        <v>59</v>
      </c>
      <c r="E13" s="29" t="s">
        <v>60</v>
      </c>
    </row>
    <row r="14" spans="1:18" ht="12.75" customHeight="1" x14ac:dyDescent="0.2">
      <c r="A14" s="5" t="s">
        <v>47</v>
      </c>
      <c r="B14" s="5"/>
      <c r="C14" s="32" t="s">
        <v>61</v>
      </c>
      <c r="D14" s="5"/>
      <c r="E14" s="21" t="s">
        <v>62</v>
      </c>
      <c r="F14" s="5"/>
      <c r="G14" s="5"/>
      <c r="H14" s="5"/>
      <c r="I14" s="33">
        <f>0+Q14</f>
        <v>0</v>
      </c>
      <c r="J14" s="5"/>
      <c r="O14">
        <f>0+R14</f>
        <v>0</v>
      </c>
      <c r="Q14">
        <f>0+I15+I19+I23+I27+I31+I35+I39+I43+I47+I51+I55+I59+I63+I67+I71+I75+I79+I83</f>
        <v>0</v>
      </c>
      <c r="R14">
        <f>0+O15+O19+O23+O27+O31+O35+O39+O43+O47+O51+O55+O59+O63+O67+O71+O75+O79+O83</f>
        <v>0</v>
      </c>
    </row>
    <row r="15" spans="1:18" x14ac:dyDescent="0.2">
      <c r="A15" s="18" t="s">
        <v>50</v>
      </c>
      <c r="B15" s="23" t="s">
        <v>27</v>
      </c>
      <c r="C15" s="23" t="s">
        <v>63</v>
      </c>
      <c r="D15" s="18" t="s">
        <v>52</v>
      </c>
      <c r="E15" s="24" t="s">
        <v>64</v>
      </c>
      <c r="F15" s="25" t="s">
        <v>65</v>
      </c>
      <c r="G15" s="26">
        <v>1</v>
      </c>
      <c r="H15" s="27"/>
      <c r="I15" s="27">
        <f>ROUND(ROUND(H15,2)*ROUND(G15,3),2)</f>
        <v>0</v>
      </c>
      <c r="J15" s="25" t="s">
        <v>55</v>
      </c>
      <c r="O15">
        <f>(I15*21)/100</f>
        <v>0</v>
      </c>
      <c r="P15" t="s">
        <v>27</v>
      </c>
    </row>
    <row r="16" spans="1:18" ht="25.5" x14ac:dyDescent="0.2">
      <c r="A16" s="28" t="s">
        <v>56</v>
      </c>
      <c r="E16" s="29" t="s">
        <v>66</v>
      </c>
    </row>
    <row r="17" spans="1:16" x14ac:dyDescent="0.2">
      <c r="A17" s="30" t="s">
        <v>58</v>
      </c>
      <c r="E17" s="31" t="s">
        <v>52</v>
      </c>
    </row>
    <row r="18" spans="1:16" x14ac:dyDescent="0.2">
      <c r="A18" t="s">
        <v>59</v>
      </c>
      <c r="E18" s="29" t="s">
        <v>67</v>
      </c>
    </row>
    <row r="19" spans="1:16" x14ac:dyDescent="0.2">
      <c r="A19" s="18" t="s">
        <v>50</v>
      </c>
      <c r="B19" s="23" t="s">
        <v>25</v>
      </c>
      <c r="C19" s="23" t="s">
        <v>68</v>
      </c>
      <c r="D19" s="18" t="s">
        <v>52</v>
      </c>
      <c r="E19" s="24" t="s">
        <v>69</v>
      </c>
      <c r="F19" s="25" t="s">
        <v>65</v>
      </c>
      <c r="G19" s="26">
        <v>1</v>
      </c>
      <c r="H19" s="27"/>
      <c r="I19" s="27">
        <f>ROUND(ROUND(H19,2)*ROUND(G19,3),2)</f>
        <v>0</v>
      </c>
      <c r="J19" s="25" t="s">
        <v>55</v>
      </c>
      <c r="O19">
        <f>(I19*21)/100</f>
        <v>0</v>
      </c>
      <c r="P19" t="s">
        <v>27</v>
      </c>
    </row>
    <row r="20" spans="1:16" ht="25.5" x14ac:dyDescent="0.2">
      <c r="A20" s="28" t="s">
        <v>56</v>
      </c>
      <c r="E20" s="29" t="s">
        <v>70</v>
      </c>
    </row>
    <row r="21" spans="1:16" x14ac:dyDescent="0.2">
      <c r="A21" s="30" t="s">
        <v>58</v>
      </c>
      <c r="E21" s="31" t="s">
        <v>52</v>
      </c>
    </row>
    <row r="22" spans="1:16" x14ac:dyDescent="0.2">
      <c r="A22" t="s">
        <v>59</v>
      </c>
      <c r="E22" s="29" t="s">
        <v>67</v>
      </c>
    </row>
    <row r="23" spans="1:16" x14ac:dyDescent="0.2">
      <c r="A23" s="18" t="s">
        <v>50</v>
      </c>
      <c r="B23" s="23" t="s">
        <v>36</v>
      </c>
      <c r="C23" s="23" t="s">
        <v>71</v>
      </c>
      <c r="D23" s="18" t="s">
        <v>72</v>
      </c>
      <c r="E23" s="24" t="s">
        <v>73</v>
      </c>
      <c r="F23" s="25" t="s">
        <v>54</v>
      </c>
      <c r="G23" s="26">
        <v>1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27</v>
      </c>
    </row>
    <row r="24" spans="1:16" ht="25.5" x14ac:dyDescent="0.2">
      <c r="A24" s="28" t="s">
        <v>56</v>
      </c>
      <c r="E24" s="29" t="s">
        <v>74</v>
      </c>
    </row>
    <row r="25" spans="1:16" x14ac:dyDescent="0.2">
      <c r="A25" s="30" t="s">
        <v>58</v>
      </c>
      <c r="E25" s="31" t="s">
        <v>52</v>
      </c>
    </row>
    <row r="26" spans="1:16" x14ac:dyDescent="0.2">
      <c r="A26" t="s">
        <v>59</v>
      </c>
      <c r="E26" s="29" t="s">
        <v>75</v>
      </c>
    </row>
    <row r="27" spans="1:16" x14ac:dyDescent="0.2">
      <c r="A27" s="18" t="s">
        <v>50</v>
      </c>
      <c r="B27" s="23" t="s">
        <v>38</v>
      </c>
      <c r="C27" s="23" t="s">
        <v>71</v>
      </c>
      <c r="D27" s="18" t="s">
        <v>76</v>
      </c>
      <c r="E27" s="24" t="s">
        <v>73</v>
      </c>
      <c r="F27" s="25" t="s">
        <v>54</v>
      </c>
      <c r="G27" s="26">
        <v>1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27</v>
      </c>
    </row>
    <row r="28" spans="1:16" ht="25.5" x14ac:dyDescent="0.2">
      <c r="A28" s="28" t="s">
        <v>56</v>
      </c>
      <c r="E28" s="29" t="s">
        <v>77</v>
      </c>
    </row>
    <row r="29" spans="1:16" x14ac:dyDescent="0.2">
      <c r="A29" s="30" t="s">
        <v>58</v>
      </c>
      <c r="E29" s="31" t="s">
        <v>52</v>
      </c>
    </row>
    <row r="30" spans="1:16" x14ac:dyDescent="0.2">
      <c r="A30" t="s">
        <v>59</v>
      </c>
      <c r="E30" s="29" t="s">
        <v>75</v>
      </c>
    </row>
    <row r="31" spans="1:16" x14ac:dyDescent="0.2">
      <c r="A31" s="18" t="s">
        <v>50</v>
      </c>
      <c r="B31" s="23" t="s">
        <v>26</v>
      </c>
      <c r="C31" s="23" t="s">
        <v>71</v>
      </c>
      <c r="D31" s="18" t="s">
        <v>78</v>
      </c>
      <c r="E31" s="24" t="s">
        <v>73</v>
      </c>
      <c r="F31" s="25" t="s">
        <v>54</v>
      </c>
      <c r="G31" s="26">
        <v>1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27</v>
      </c>
    </row>
    <row r="32" spans="1:16" ht="25.5" x14ac:dyDescent="0.2">
      <c r="A32" s="28" t="s">
        <v>56</v>
      </c>
      <c r="E32" s="29" t="s">
        <v>79</v>
      </c>
    </row>
    <row r="33" spans="1:16" x14ac:dyDescent="0.2">
      <c r="A33" s="30" t="s">
        <v>58</v>
      </c>
      <c r="E33" s="31" t="s">
        <v>52</v>
      </c>
    </row>
    <row r="34" spans="1:16" x14ac:dyDescent="0.2">
      <c r="A34" t="s">
        <v>59</v>
      </c>
      <c r="E34" s="29" t="s">
        <v>75</v>
      </c>
    </row>
    <row r="35" spans="1:16" x14ac:dyDescent="0.2">
      <c r="A35" s="18" t="s">
        <v>50</v>
      </c>
      <c r="B35" s="23" t="s">
        <v>80</v>
      </c>
      <c r="C35" s="23" t="s">
        <v>71</v>
      </c>
      <c r="D35" s="18" t="s">
        <v>81</v>
      </c>
      <c r="E35" s="24" t="s">
        <v>73</v>
      </c>
      <c r="F35" s="25" t="s">
        <v>54</v>
      </c>
      <c r="G35" s="26">
        <v>1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27</v>
      </c>
    </row>
    <row r="36" spans="1:16" ht="25.5" x14ac:dyDescent="0.2">
      <c r="A36" s="28" t="s">
        <v>56</v>
      </c>
      <c r="E36" s="29" t="s">
        <v>82</v>
      </c>
    </row>
    <row r="37" spans="1:16" x14ac:dyDescent="0.2">
      <c r="A37" s="30" t="s">
        <v>58</v>
      </c>
      <c r="E37" s="31" t="s">
        <v>52</v>
      </c>
    </row>
    <row r="38" spans="1:16" x14ac:dyDescent="0.2">
      <c r="A38" t="s">
        <v>59</v>
      </c>
      <c r="E38" s="29" t="s">
        <v>75</v>
      </c>
    </row>
    <row r="39" spans="1:16" x14ac:dyDescent="0.2">
      <c r="A39" s="18" t="s">
        <v>50</v>
      </c>
      <c r="B39" s="23" t="s">
        <v>83</v>
      </c>
      <c r="C39" s="23" t="s">
        <v>84</v>
      </c>
      <c r="D39" s="18" t="s">
        <v>52</v>
      </c>
      <c r="E39" s="24" t="s">
        <v>85</v>
      </c>
      <c r="F39" s="25" t="s">
        <v>54</v>
      </c>
      <c r="G39" s="26">
        <v>1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27</v>
      </c>
    </row>
    <row r="40" spans="1:16" ht="25.5" x14ac:dyDescent="0.2">
      <c r="A40" s="28" t="s">
        <v>56</v>
      </c>
      <c r="E40" s="29" t="s">
        <v>86</v>
      </c>
    </row>
    <row r="41" spans="1:16" x14ac:dyDescent="0.2">
      <c r="A41" s="30" t="s">
        <v>58</v>
      </c>
      <c r="E41" s="31" t="s">
        <v>52</v>
      </c>
    </row>
    <row r="42" spans="1:16" x14ac:dyDescent="0.2">
      <c r="A42" t="s">
        <v>59</v>
      </c>
      <c r="E42" s="29" t="s">
        <v>87</v>
      </c>
    </row>
    <row r="43" spans="1:16" x14ac:dyDescent="0.2">
      <c r="A43" s="18" t="s">
        <v>50</v>
      </c>
      <c r="B43" s="23" t="s">
        <v>42</v>
      </c>
      <c r="C43" s="23" t="s">
        <v>88</v>
      </c>
      <c r="D43" s="18" t="s">
        <v>52</v>
      </c>
      <c r="E43" s="24" t="s">
        <v>89</v>
      </c>
      <c r="F43" s="25" t="s">
        <v>90</v>
      </c>
      <c r="G43" s="26">
        <v>6.9000000000000006E-2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27</v>
      </c>
    </row>
    <row r="44" spans="1:16" ht="38.25" x14ac:dyDescent="0.2">
      <c r="A44" s="28" t="s">
        <v>56</v>
      </c>
      <c r="E44" s="29" t="s">
        <v>91</v>
      </c>
    </row>
    <row r="45" spans="1:16" x14ac:dyDescent="0.2">
      <c r="A45" s="30" t="s">
        <v>58</v>
      </c>
      <c r="E45" s="31" t="s">
        <v>92</v>
      </c>
    </row>
    <row r="46" spans="1:16" x14ac:dyDescent="0.2">
      <c r="A46" t="s">
        <v>59</v>
      </c>
      <c r="E46" s="29" t="s">
        <v>87</v>
      </c>
    </row>
    <row r="47" spans="1:16" x14ac:dyDescent="0.2">
      <c r="A47" s="18" t="s">
        <v>50</v>
      </c>
      <c r="B47" s="23" t="s">
        <v>44</v>
      </c>
      <c r="C47" s="23" t="s">
        <v>93</v>
      </c>
      <c r="D47" s="18" t="s">
        <v>52</v>
      </c>
      <c r="E47" s="24" t="s">
        <v>94</v>
      </c>
      <c r="F47" s="25" t="s">
        <v>54</v>
      </c>
      <c r="G47" s="26">
        <v>1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27</v>
      </c>
    </row>
    <row r="48" spans="1:16" ht="25.5" x14ac:dyDescent="0.2">
      <c r="A48" s="28" t="s">
        <v>56</v>
      </c>
      <c r="E48" s="29" t="s">
        <v>95</v>
      </c>
    </row>
    <row r="49" spans="1:16" x14ac:dyDescent="0.2">
      <c r="A49" s="30" t="s">
        <v>58</v>
      </c>
      <c r="E49" s="31" t="s">
        <v>52</v>
      </c>
    </row>
    <row r="50" spans="1:16" x14ac:dyDescent="0.2">
      <c r="A50" t="s">
        <v>59</v>
      </c>
      <c r="E50" s="29" t="s">
        <v>87</v>
      </c>
    </row>
    <row r="51" spans="1:16" x14ac:dyDescent="0.2">
      <c r="A51" s="18" t="s">
        <v>50</v>
      </c>
      <c r="B51" s="23" t="s">
        <v>46</v>
      </c>
      <c r="C51" s="23" t="s">
        <v>96</v>
      </c>
      <c r="D51" s="18" t="s">
        <v>52</v>
      </c>
      <c r="E51" s="24" t="s">
        <v>97</v>
      </c>
      <c r="F51" s="25" t="s">
        <v>98</v>
      </c>
      <c r="G51" s="26">
        <v>1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27</v>
      </c>
    </row>
    <row r="52" spans="1:16" x14ac:dyDescent="0.2">
      <c r="A52" s="28" t="s">
        <v>56</v>
      </c>
      <c r="E52" s="29" t="s">
        <v>99</v>
      </c>
    </row>
    <row r="53" spans="1:16" x14ac:dyDescent="0.2">
      <c r="A53" s="30" t="s">
        <v>58</v>
      </c>
      <c r="E53" s="31" t="s">
        <v>52</v>
      </c>
    </row>
    <row r="54" spans="1:16" x14ac:dyDescent="0.2">
      <c r="A54" t="s">
        <v>59</v>
      </c>
      <c r="E54" s="29" t="s">
        <v>87</v>
      </c>
    </row>
    <row r="55" spans="1:16" x14ac:dyDescent="0.2">
      <c r="A55" s="18" t="s">
        <v>50</v>
      </c>
      <c r="B55" s="23" t="s">
        <v>100</v>
      </c>
      <c r="C55" s="23" t="s">
        <v>101</v>
      </c>
      <c r="D55" s="18" t="s">
        <v>52</v>
      </c>
      <c r="E55" s="24" t="s">
        <v>102</v>
      </c>
      <c r="F55" s="25" t="s">
        <v>54</v>
      </c>
      <c r="G55" s="26">
        <v>1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27</v>
      </c>
    </row>
    <row r="56" spans="1:16" ht="25.5" x14ac:dyDescent="0.2">
      <c r="A56" s="28" t="s">
        <v>56</v>
      </c>
      <c r="E56" s="29" t="s">
        <v>103</v>
      </c>
    </row>
    <row r="57" spans="1:16" x14ac:dyDescent="0.2">
      <c r="A57" s="30" t="s">
        <v>58</v>
      </c>
      <c r="E57" s="31" t="s">
        <v>52</v>
      </c>
    </row>
    <row r="58" spans="1:16" x14ac:dyDescent="0.2">
      <c r="A58" t="s">
        <v>59</v>
      </c>
      <c r="E58" s="29" t="s">
        <v>87</v>
      </c>
    </row>
    <row r="59" spans="1:16" x14ac:dyDescent="0.2">
      <c r="A59" s="18" t="s">
        <v>50</v>
      </c>
      <c r="B59" s="23" t="s">
        <v>104</v>
      </c>
      <c r="C59" s="23" t="s">
        <v>105</v>
      </c>
      <c r="D59" s="18" t="s">
        <v>52</v>
      </c>
      <c r="E59" s="24" t="s">
        <v>106</v>
      </c>
      <c r="F59" s="25" t="s">
        <v>54</v>
      </c>
      <c r="G59" s="26">
        <v>1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27</v>
      </c>
    </row>
    <row r="60" spans="1:16" ht="25.5" x14ac:dyDescent="0.2">
      <c r="A60" s="28" t="s">
        <v>56</v>
      </c>
      <c r="E60" s="29" t="s">
        <v>107</v>
      </c>
    </row>
    <row r="61" spans="1:16" x14ac:dyDescent="0.2">
      <c r="A61" s="30" t="s">
        <v>58</v>
      </c>
      <c r="E61" s="31" t="s">
        <v>52</v>
      </c>
    </row>
    <row r="62" spans="1:16" x14ac:dyDescent="0.2">
      <c r="A62" t="s">
        <v>59</v>
      </c>
      <c r="E62" s="29" t="s">
        <v>87</v>
      </c>
    </row>
    <row r="63" spans="1:16" x14ac:dyDescent="0.2">
      <c r="A63" s="18" t="s">
        <v>50</v>
      </c>
      <c r="B63" s="23" t="s">
        <v>108</v>
      </c>
      <c r="C63" s="23" t="s">
        <v>109</v>
      </c>
      <c r="D63" s="18" t="s">
        <v>52</v>
      </c>
      <c r="E63" s="24" t="s">
        <v>110</v>
      </c>
      <c r="F63" s="25" t="s">
        <v>54</v>
      </c>
      <c r="G63" s="26">
        <v>1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27</v>
      </c>
    </row>
    <row r="64" spans="1:16" ht="38.25" x14ac:dyDescent="0.2">
      <c r="A64" s="28" t="s">
        <v>56</v>
      </c>
      <c r="E64" s="29" t="s">
        <v>111</v>
      </c>
    </row>
    <row r="65" spans="1:16" x14ac:dyDescent="0.2">
      <c r="A65" s="30" t="s">
        <v>58</v>
      </c>
      <c r="E65" s="31" t="s">
        <v>52</v>
      </c>
    </row>
    <row r="66" spans="1:16" ht="76.5" x14ac:dyDescent="0.2">
      <c r="A66" t="s">
        <v>59</v>
      </c>
      <c r="E66" s="29" t="s">
        <v>112</v>
      </c>
    </row>
    <row r="67" spans="1:16" x14ac:dyDescent="0.2">
      <c r="A67" s="18" t="s">
        <v>50</v>
      </c>
      <c r="B67" s="23" t="s">
        <v>113</v>
      </c>
      <c r="C67" s="23" t="s">
        <v>114</v>
      </c>
      <c r="D67" s="18" t="s">
        <v>52</v>
      </c>
      <c r="E67" s="24" t="s">
        <v>115</v>
      </c>
      <c r="F67" s="25" t="s">
        <v>98</v>
      </c>
      <c r="G67" s="26">
        <v>1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27</v>
      </c>
    </row>
    <row r="68" spans="1:16" x14ac:dyDescent="0.2">
      <c r="A68" s="28" t="s">
        <v>56</v>
      </c>
      <c r="E68" s="29" t="s">
        <v>116</v>
      </c>
    </row>
    <row r="69" spans="1:16" x14ac:dyDescent="0.2">
      <c r="A69" s="30" t="s">
        <v>58</v>
      </c>
      <c r="E69" s="31" t="s">
        <v>52</v>
      </c>
    </row>
    <row r="70" spans="1:16" x14ac:dyDescent="0.2">
      <c r="A70" t="s">
        <v>59</v>
      </c>
      <c r="E70" s="29" t="s">
        <v>87</v>
      </c>
    </row>
    <row r="71" spans="1:16" x14ac:dyDescent="0.2">
      <c r="A71" s="18" t="s">
        <v>50</v>
      </c>
      <c r="B71" s="23" t="s">
        <v>117</v>
      </c>
      <c r="C71" s="23" t="s">
        <v>118</v>
      </c>
      <c r="D71" s="18" t="s">
        <v>52</v>
      </c>
      <c r="E71" s="24" t="s">
        <v>119</v>
      </c>
      <c r="F71" s="25" t="s">
        <v>98</v>
      </c>
      <c r="G71" s="26">
        <v>1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27</v>
      </c>
    </row>
    <row r="72" spans="1:16" x14ac:dyDescent="0.2">
      <c r="A72" s="28" t="s">
        <v>56</v>
      </c>
      <c r="E72" s="29" t="s">
        <v>120</v>
      </c>
    </row>
    <row r="73" spans="1:16" x14ac:dyDescent="0.2">
      <c r="A73" s="30" t="s">
        <v>58</v>
      </c>
      <c r="E73" s="31" t="s">
        <v>52</v>
      </c>
    </row>
    <row r="74" spans="1:16" ht="51" x14ac:dyDescent="0.2">
      <c r="A74" t="s">
        <v>59</v>
      </c>
      <c r="E74" s="29" t="s">
        <v>121</v>
      </c>
    </row>
    <row r="75" spans="1:16" x14ac:dyDescent="0.2">
      <c r="A75" s="18" t="s">
        <v>50</v>
      </c>
      <c r="B75" s="23" t="s">
        <v>122</v>
      </c>
      <c r="C75" s="23" t="s">
        <v>123</v>
      </c>
      <c r="D75" s="18" t="s">
        <v>52</v>
      </c>
      <c r="E75" s="24" t="s">
        <v>124</v>
      </c>
      <c r="F75" s="25" t="s">
        <v>54</v>
      </c>
      <c r="G75" s="26">
        <v>1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27</v>
      </c>
    </row>
    <row r="76" spans="1:16" ht="25.5" x14ac:dyDescent="0.2">
      <c r="A76" s="28" t="s">
        <v>56</v>
      </c>
      <c r="E76" s="29" t="s">
        <v>125</v>
      </c>
    </row>
    <row r="77" spans="1:16" x14ac:dyDescent="0.2">
      <c r="A77" s="30" t="s">
        <v>58</v>
      </c>
      <c r="E77" s="31" t="s">
        <v>52</v>
      </c>
    </row>
    <row r="78" spans="1:16" x14ac:dyDescent="0.2">
      <c r="A78" t="s">
        <v>59</v>
      </c>
      <c r="E78" s="29" t="s">
        <v>126</v>
      </c>
    </row>
    <row r="79" spans="1:16" x14ac:dyDescent="0.2">
      <c r="A79" s="18" t="s">
        <v>50</v>
      </c>
      <c r="B79" s="23" t="s">
        <v>127</v>
      </c>
      <c r="C79" s="23" t="s">
        <v>128</v>
      </c>
      <c r="D79" s="18" t="s">
        <v>52</v>
      </c>
      <c r="E79" s="24" t="s">
        <v>129</v>
      </c>
      <c r="F79" s="25" t="s">
        <v>54</v>
      </c>
      <c r="G79" s="26">
        <v>1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27</v>
      </c>
    </row>
    <row r="80" spans="1:16" ht="25.5" x14ac:dyDescent="0.2">
      <c r="A80" s="28" t="s">
        <v>56</v>
      </c>
      <c r="E80" s="29" t="s">
        <v>130</v>
      </c>
    </row>
    <row r="81" spans="1:16" x14ac:dyDescent="0.2">
      <c r="A81" s="30" t="s">
        <v>58</v>
      </c>
      <c r="E81" s="31" t="s">
        <v>52</v>
      </c>
    </row>
    <row r="82" spans="1:16" x14ac:dyDescent="0.2">
      <c r="A82" t="s">
        <v>59</v>
      </c>
      <c r="E82" s="29" t="s">
        <v>87</v>
      </c>
    </row>
    <row r="83" spans="1:16" x14ac:dyDescent="0.2">
      <c r="A83" s="18" t="s">
        <v>50</v>
      </c>
      <c r="B83" s="23" t="s">
        <v>131</v>
      </c>
      <c r="C83" s="23" t="s">
        <v>132</v>
      </c>
      <c r="D83" s="18" t="s">
        <v>52</v>
      </c>
      <c r="E83" s="24" t="s">
        <v>133</v>
      </c>
      <c r="F83" s="25" t="s">
        <v>54</v>
      </c>
      <c r="G83" s="26">
        <v>1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27</v>
      </c>
    </row>
    <row r="84" spans="1:16" x14ac:dyDescent="0.2">
      <c r="A84" s="28" t="s">
        <v>56</v>
      </c>
      <c r="E84" s="29" t="s">
        <v>134</v>
      </c>
    </row>
    <row r="85" spans="1:16" x14ac:dyDescent="0.2">
      <c r="A85" s="30" t="s">
        <v>58</v>
      </c>
      <c r="E85" s="31" t="s">
        <v>52</v>
      </c>
    </row>
    <row r="86" spans="1:16" ht="89.25" x14ac:dyDescent="0.2">
      <c r="A86" t="s">
        <v>59</v>
      </c>
      <c r="E86" s="29" t="s">
        <v>135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87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0+O9+O30+O39</f>
        <v>0</v>
      </c>
      <c r="P2" t="s">
        <v>26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28</v>
      </c>
      <c r="I3" s="34">
        <f>0+I9+I30+I39</f>
        <v>0</v>
      </c>
      <c r="J3" s="9"/>
      <c r="O3" t="s">
        <v>22</v>
      </c>
      <c r="P3" t="s">
        <v>27</v>
      </c>
    </row>
    <row r="4" spans="1:18" ht="15" customHeight="1" x14ac:dyDescent="0.25">
      <c r="A4" t="s">
        <v>16</v>
      </c>
      <c r="B4" s="11" t="s">
        <v>17</v>
      </c>
      <c r="C4" s="40" t="s">
        <v>136</v>
      </c>
      <c r="D4" s="36"/>
      <c r="E4" s="12" t="s">
        <v>137</v>
      </c>
      <c r="F4" s="1"/>
      <c r="G4" s="1"/>
      <c r="H4" s="10"/>
      <c r="I4" s="10"/>
      <c r="J4" s="1"/>
      <c r="O4" t="s">
        <v>23</v>
      </c>
      <c r="P4" t="s">
        <v>27</v>
      </c>
    </row>
    <row r="5" spans="1:18" ht="12.75" customHeight="1" x14ac:dyDescent="0.25">
      <c r="A5" t="s">
        <v>20</v>
      </c>
      <c r="B5" s="14" t="s">
        <v>21</v>
      </c>
      <c r="C5" s="41" t="s">
        <v>28</v>
      </c>
      <c r="D5" s="42"/>
      <c r="E5" s="15" t="s">
        <v>29</v>
      </c>
      <c r="F5" s="5"/>
      <c r="G5" s="5"/>
      <c r="H5" s="5"/>
      <c r="I5" s="5"/>
      <c r="J5" s="5"/>
      <c r="O5" t="s">
        <v>24</v>
      </c>
      <c r="P5" t="s">
        <v>27</v>
      </c>
    </row>
    <row r="6" spans="1:18" ht="12.75" customHeight="1" x14ac:dyDescent="0.2">
      <c r="A6" s="39" t="s">
        <v>30</v>
      </c>
      <c r="B6" s="39" t="s">
        <v>32</v>
      </c>
      <c r="C6" s="39" t="s">
        <v>33</v>
      </c>
      <c r="D6" s="39" t="s">
        <v>34</v>
      </c>
      <c r="E6" s="39" t="s">
        <v>35</v>
      </c>
      <c r="F6" s="39" t="s">
        <v>37</v>
      </c>
      <c r="G6" s="39" t="s">
        <v>39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31</v>
      </c>
      <c r="B8" s="13" t="s">
        <v>28</v>
      </c>
      <c r="C8" s="13" t="s">
        <v>27</v>
      </c>
      <c r="D8" s="13" t="s">
        <v>25</v>
      </c>
      <c r="E8" s="13" t="s">
        <v>36</v>
      </c>
      <c r="F8" s="13" t="s">
        <v>38</v>
      </c>
      <c r="G8" s="13" t="s">
        <v>26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31</v>
      </c>
      <c r="D9" s="19"/>
      <c r="E9" s="21" t="s">
        <v>138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18" t="s">
        <v>50</v>
      </c>
      <c r="B10" s="23" t="s">
        <v>28</v>
      </c>
      <c r="C10" s="23" t="s">
        <v>139</v>
      </c>
      <c r="D10" s="18" t="s">
        <v>72</v>
      </c>
      <c r="E10" s="24" t="s">
        <v>140</v>
      </c>
      <c r="F10" s="25" t="s">
        <v>141</v>
      </c>
      <c r="G10" s="26">
        <v>7.2530000000000001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27</v>
      </c>
    </row>
    <row r="11" spans="1:18" x14ac:dyDescent="0.2">
      <c r="A11" s="28" t="s">
        <v>56</v>
      </c>
      <c r="E11" s="29" t="s">
        <v>142</v>
      </c>
    </row>
    <row r="12" spans="1:18" ht="38.25" x14ac:dyDescent="0.2">
      <c r="A12" s="30" t="s">
        <v>58</v>
      </c>
      <c r="E12" s="31" t="s">
        <v>143</v>
      </c>
    </row>
    <row r="13" spans="1:18" ht="25.5" x14ac:dyDescent="0.2">
      <c r="A13" t="s">
        <v>59</v>
      </c>
      <c r="E13" s="29" t="s">
        <v>144</v>
      </c>
    </row>
    <row r="14" spans="1:18" x14ac:dyDescent="0.2">
      <c r="A14" s="18" t="s">
        <v>50</v>
      </c>
      <c r="B14" s="23" t="s">
        <v>27</v>
      </c>
      <c r="C14" s="23" t="s">
        <v>139</v>
      </c>
      <c r="D14" s="18" t="s">
        <v>76</v>
      </c>
      <c r="E14" s="24" t="s">
        <v>140</v>
      </c>
      <c r="F14" s="25" t="s">
        <v>141</v>
      </c>
      <c r="G14" s="26">
        <v>7.8959999999999999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27</v>
      </c>
    </row>
    <row r="15" spans="1:18" x14ac:dyDescent="0.2">
      <c r="A15" s="28" t="s">
        <v>56</v>
      </c>
      <c r="E15" s="29" t="s">
        <v>145</v>
      </c>
    </row>
    <row r="16" spans="1:18" ht="38.25" x14ac:dyDescent="0.2">
      <c r="A16" s="30" t="s">
        <v>58</v>
      </c>
      <c r="E16" s="31" t="s">
        <v>146</v>
      </c>
    </row>
    <row r="17" spans="1:18" ht="25.5" x14ac:dyDescent="0.2">
      <c r="A17" t="s">
        <v>59</v>
      </c>
      <c r="E17" s="29" t="s">
        <v>144</v>
      </c>
    </row>
    <row r="18" spans="1:18" x14ac:dyDescent="0.2">
      <c r="A18" s="18" t="s">
        <v>50</v>
      </c>
      <c r="B18" s="23" t="s">
        <v>25</v>
      </c>
      <c r="C18" s="23" t="s">
        <v>139</v>
      </c>
      <c r="D18" s="18" t="s">
        <v>78</v>
      </c>
      <c r="E18" s="24" t="s">
        <v>140</v>
      </c>
      <c r="F18" s="25" t="s">
        <v>141</v>
      </c>
      <c r="G18" s="26">
        <v>1.1839999999999999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27</v>
      </c>
    </row>
    <row r="19" spans="1:18" ht="25.5" x14ac:dyDescent="0.2">
      <c r="A19" s="28" t="s">
        <v>56</v>
      </c>
      <c r="E19" s="29" t="s">
        <v>147</v>
      </c>
    </row>
    <row r="20" spans="1:18" x14ac:dyDescent="0.2">
      <c r="A20" s="30" t="s">
        <v>58</v>
      </c>
      <c r="E20" s="31" t="s">
        <v>148</v>
      </c>
    </row>
    <row r="21" spans="1:18" ht="25.5" x14ac:dyDescent="0.2">
      <c r="A21" t="s">
        <v>59</v>
      </c>
      <c r="E21" s="29" t="s">
        <v>144</v>
      </c>
    </row>
    <row r="22" spans="1:18" x14ac:dyDescent="0.2">
      <c r="A22" s="18" t="s">
        <v>50</v>
      </c>
      <c r="B22" s="23" t="s">
        <v>36</v>
      </c>
      <c r="C22" s="23" t="s">
        <v>139</v>
      </c>
      <c r="D22" s="18" t="s">
        <v>81</v>
      </c>
      <c r="E22" s="24" t="s">
        <v>140</v>
      </c>
      <c r="F22" s="25" t="s">
        <v>141</v>
      </c>
      <c r="G22" s="26">
        <v>35.746000000000002</v>
      </c>
      <c r="H22" s="27"/>
      <c r="I22" s="27">
        <f>ROUND(ROUND(H22,2)*ROUND(G22,3),2)</f>
        <v>0</v>
      </c>
      <c r="J22" s="25" t="s">
        <v>55</v>
      </c>
      <c r="O22">
        <f>(I22*21)/100</f>
        <v>0</v>
      </c>
      <c r="P22" t="s">
        <v>27</v>
      </c>
    </row>
    <row r="23" spans="1:18" x14ac:dyDescent="0.2">
      <c r="A23" s="28" t="s">
        <v>56</v>
      </c>
      <c r="E23" s="29" t="s">
        <v>149</v>
      </c>
    </row>
    <row r="24" spans="1:18" ht="51" x14ac:dyDescent="0.2">
      <c r="A24" s="30" t="s">
        <v>58</v>
      </c>
      <c r="E24" s="31" t="s">
        <v>150</v>
      </c>
    </row>
    <row r="25" spans="1:18" ht="25.5" x14ac:dyDescent="0.2">
      <c r="A25" t="s">
        <v>59</v>
      </c>
      <c r="E25" s="29" t="s">
        <v>144</v>
      </c>
    </row>
    <row r="26" spans="1:18" x14ac:dyDescent="0.2">
      <c r="A26" s="18" t="s">
        <v>50</v>
      </c>
      <c r="B26" s="23" t="s">
        <v>38</v>
      </c>
      <c r="C26" s="23" t="s">
        <v>139</v>
      </c>
      <c r="D26" s="18" t="s">
        <v>151</v>
      </c>
      <c r="E26" s="24" t="s">
        <v>140</v>
      </c>
      <c r="F26" s="25" t="s">
        <v>141</v>
      </c>
      <c r="G26" s="26">
        <v>64.84</v>
      </c>
      <c r="H26" s="27"/>
      <c r="I26" s="27">
        <f>ROUND(ROUND(H26,2)*ROUND(G26,3),2)</f>
        <v>0</v>
      </c>
      <c r="J26" s="25" t="s">
        <v>55</v>
      </c>
      <c r="O26">
        <f>(I26*21)/100</f>
        <v>0</v>
      </c>
      <c r="P26" t="s">
        <v>27</v>
      </c>
    </row>
    <row r="27" spans="1:18" x14ac:dyDescent="0.2">
      <c r="A27" s="28" t="s">
        <v>56</v>
      </c>
      <c r="E27" s="29" t="s">
        <v>152</v>
      </c>
    </row>
    <row r="28" spans="1:18" ht="38.25" x14ac:dyDescent="0.2">
      <c r="A28" s="30" t="s">
        <v>58</v>
      </c>
      <c r="E28" s="31" t="s">
        <v>153</v>
      </c>
    </row>
    <row r="29" spans="1:18" ht="25.5" x14ac:dyDescent="0.2">
      <c r="A29" t="s">
        <v>59</v>
      </c>
      <c r="E29" s="29" t="s">
        <v>144</v>
      </c>
    </row>
    <row r="30" spans="1:18" ht="12.75" customHeight="1" x14ac:dyDescent="0.2">
      <c r="A30" s="5" t="s">
        <v>47</v>
      </c>
      <c r="B30" s="5"/>
      <c r="C30" s="32" t="s">
        <v>28</v>
      </c>
      <c r="D30" s="5"/>
      <c r="E30" s="21" t="s">
        <v>154</v>
      </c>
      <c r="F30" s="5"/>
      <c r="G30" s="5"/>
      <c r="H30" s="5"/>
      <c r="I30" s="33">
        <f>0+Q30</f>
        <v>0</v>
      </c>
      <c r="J30" s="5"/>
      <c r="O30">
        <f>0+R30</f>
        <v>0</v>
      </c>
      <c r="Q30">
        <f>0+I31+I35</f>
        <v>0</v>
      </c>
      <c r="R30">
        <f>0+O31+O35</f>
        <v>0</v>
      </c>
    </row>
    <row r="31" spans="1:18" x14ac:dyDescent="0.2">
      <c r="A31" s="18" t="s">
        <v>50</v>
      </c>
      <c r="B31" s="23" t="s">
        <v>26</v>
      </c>
      <c r="C31" s="23" t="s">
        <v>155</v>
      </c>
      <c r="D31" s="18" t="s">
        <v>52</v>
      </c>
      <c r="E31" s="24" t="s">
        <v>156</v>
      </c>
      <c r="F31" s="25" t="s">
        <v>157</v>
      </c>
      <c r="G31" s="26">
        <v>30.876000000000001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27</v>
      </c>
    </row>
    <row r="32" spans="1:18" x14ac:dyDescent="0.2">
      <c r="A32" s="28" t="s">
        <v>56</v>
      </c>
      <c r="E32" s="29" t="s">
        <v>158</v>
      </c>
    </row>
    <row r="33" spans="1:18" x14ac:dyDescent="0.2">
      <c r="A33" s="30" t="s">
        <v>58</v>
      </c>
      <c r="E33" s="31" t="s">
        <v>159</v>
      </c>
    </row>
    <row r="34" spans="1:18" ht="369.75" x14ac:dyDescent="0.2">
      <c r="A34" t="s">
        <v>59</v>
      </c>
      <c r="E34" s="29" t="s">
        <v>160</v>
      </c>
    </row>
    <row r="35" spans="1:18" x14ac:dyDescent="0.2">
      <c r="A35" s="18" t="s">
        <v>50</v>
      </c>
      <c r="B35" s="23" t="s">
        <v>80</v>
      </c>
      <c r="C35" s="23" t="s">
        <v>161</v>
      </c>
      <c r="D35" s="18" t="s">
        <v>52</v>
      </c>
      <c r="E35" s="24" t="s">
        <v>162</v>
      </c>
      <c r="F35" s="25" t="s">
        <v>157</v>
      </c>
      <c r="G35" s="26">
        <v>8.702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27</v>
      </c>
    </row>
    <row r="36" spans="1:18" x14ac:dyDescent="0.2">
      <c r="A36" s="28" t="s">
        <v>56</v>
      </c>
      <c r="E36" s="29" t="s">
        <v>163</v>
      </c>
    </row>
    <row r="37" spans="1:18" x14ac:dyDescent="0.2">
      <c r="A37" s="30" t="s">
        <v>58</v>
      </c>
      <c r="E37" s="31" t="s">
        <v>52</v>
      </c>
    </row>
    <row r="38" spans="1:18" ht="191.25" x14ac:dyDescent="0.2">
      <c r="A38" t="s">
        <v>59</v>
      </c>
      <c r="E38" s="29" t="s">
        <v>164</v>
      </c>
    </row>
    <row r="39" spans="1:18" ht="12.75" customHeight="1" x14ac:dyDescent="0.2">
      <c r="A39" s="5" t="s">
        <v>47</v>
      </c>
      <c r="B39" s="5"/>
      <c r="C39" s="32" t="s">
        <v>42</v>
      </c>
      <c r="D39" s="5"/>
      <c r="E39" s="21" t="s">
        <v>165</v>
      </c>
      <c r="F39" s="5"/>
      <c r="G39" s="5"/>
      <c r="H39" s="5"/>
      <c r="I39" s="33">
        <f>0+Q39</f>
        <v>0</v>
      </c>
      <c r="J39" s="5"/>
      <c r="O39">
        <f>0+R39</f>
        <v>0</v>
      </c>
      <c r="Q39">
        <f>0+I40+I44+I48+I52+I56+I60+I64+I68+I72+I76+I80+I84</f>
        <v>0</v>
      </c>
      <c r="R39">
        <f>0+O40+O44+O48+O52+O56+O60+O64+O68+O72+O76+O80+O84</f>
        <v>0</v>
      </c>
    </row>
    <row r="40" spans="1:18" ht="25.5" x14ac:dyDescent="0.2">
      <c r="A40" s="18" t="s">
        <v>50</v>
      </c>
      <c r="B40" s="23" t="s">
        <v>83</v>
      </c>
      <c r="C40" s="23" t="s">
        <v>166</v>
      </c>
      <c r="D40" s="18" t="s">
        <v>52</v>
      </c>
      <c r="E40" s="24" t="s">
        <v>167</v>
      </c>
      <c r="F40" s="25" t="s">
        <v>168</v>
      </c>
      <c r="G40" s="26">
        <v>53.8</v>
      </c>
      <c r="H40" s="27"/>
      <c r="I40" s="27">
        <f>ROUND(ROUND(H40,2)*ROUND(G40,3),2)</f>
        <v>0</v>
      </c>
      <c r="J40" s="25" t="s">
        <v>55</v>
      </c>
      <c r="O40">
        <f>(I40*21)/100</f>
        <v>0</v>
      </c>
      <c r="P40" t="s">
        <v>27</v>
      </c>
    </row>
    <row r="41" spans="1:18" x14ac:dyDescent="0.2">
      <c r="A41" s="28" t="s">
        <v>56</v>
      </c>
      <c r="E41" s="29" t="s">
        <v>169</v>
      </c>
    </row>
    <row r="42" spans="1:18" x14ac:dyDescent="0.2">
      <c r="A42" s="30" t="s">
        <v>58</v>
      </c>
      <c r="E42" s="31" t="s">
        <v>170</v>
      </c>
    </row>
    <row r="43" spans="1:18" ht="38.25" x14ac:dyDescent="0.2">
      <c r="A43" t="s">
        <v>59</v>
      </c>
      <c r="E43" s="29" t="s">
        <v>171</v>
      </c>
    </row>
    <row r="44" spans="1:18" x14ac:dyDescent="0.2">
      <c r="A44" s="18" t="s">
        <v>50</v>
      </c>
      <c r="B44" s="23" t="s">
        <v>42</v>
      </c>
      <c r="C44" s="23" t="s">
        <v>172</v>
      </c>
      <c r="D44" s="18" t="s">
        <v>52</v>
      </c>
      <c r="E44" s="24" t="s">
        <v>173</v>
      </c>
      <c r="F44" s="25" t="s">
        <v>157</v>
      </c>
      <c r="G44" s="26">
        <v>8.702</v>
      </c>
      <c r="H44" s="27"/>
      <c r="I44" s="27">
        <f>ROUND(ROUND(H44,2)*ROUND(G44,3),2)</f>
        <v>0</v>
      </c>
      <c r="J44" s="25" t="s">
        <v>55</v>
      </c>
      <c r="O44">
        <f>(I44*21)/100</f>
        <v>0</v>
      </c>
      <c r="P44" t="s">
        <v>27</v>
      </c>
    </row>
    <row r="45" spans="1:18" ht="38.25" x14ac:dyDescent="0.2">
      <c r="A45" s="28" t="s">
        <v>56</v>
      </c>
      <c r="E45" s="29" t="s">
        <v>174</v>
      </c>
    </row>
    <row r="46" spans="1:18" x14ac:dyDescent="0.2">
      <c r="A46" s="30" t="s">
        <v>58</v>
      </c>
      <c r="E46" s="31" t="s">
        <v>175</v>
      </c>
    </row>
    <row r="47" spans="1:18" ht="114.75" x14ac:dyDescent="0.2">
      <c r="A47" t="s">
        <v>59</v>
      </c>
      <c r="E47" s="29" t="s">
        <v>176</v>
      </c>
    </row>
    <row r="48" spans="1:18" x14ac:dyDescent="0.2">
      <c r="A48" s="18" t="s">
        <v>50</v>
      </c>
      <c r="B48" s="23" t="s">
        <v>44</v>
      </c>
      <c r="C48" s="23" t="s">
        <v>177</v>
      </c>
      <c r="D48" s="18" t="s">
        <v>52</v>
      </c>
      <c r="E48" s="24" t="s">
        <v>178</v>
      </c>
      <c r="F48" s="25" t="s">
        <v>157</v>
      </c>
      <c r="G48" s="26">
        <v>2.9009999999999998</v>
      </c>
      <c r="H48" s="27"/>
      <c r="I48" s="27">
        <f>ROUND(ROUND(H48,2)*ROUND(G48,3),2)</f>
        <v>0</v>
      </c>
      <c r="J48" s="25" t="s">
        <v>55</v>
      </c>
      <c r="O48">
        <f>(I48*21)/100</f>
        <v>0</v>
      </c>
      <c r="P48" t="s">
        <v>27</v>
      </c>
    </row>
    <row r="49" spans="1:16" ht="25.5" x14ac:dyDescent="0.2">
      <c r="A49" s="28" t="s">
        <v>56</v>
      </c>
      <c r="E49" s="29" t="s">
        <v>179</v>
      </c>
    </row>
    <row r="50" spans="1:16" x14ac:dyDescent="0.2">
      <c r="A50" s="30" t="s">
        <v>58</v>
      </c>
      <c r="E50" s="31" t="s">
        <v>180</v>
      </c>
    </row>
    <row r="51" spans="1:16" ht="114.75" x14ac:dyDescent="0.2">
      <c r="A51" t="s">
        <v>59</v>
      </c>
      <c r="E51" s="29" t="s">
        <v>176</v>
      </c>
    </row>
    <row r="52" spans="1:16" x14ac:dyDescent="0.2">
      <c r="A52" s="18" t="s">
        <v>50</v>
      </c>
      <c r="B52" s="23" t="s">
        <v>46</v>
      </c>
      <c r="C52" s="23" t="s">
        <v>181</v>
      </c>
      <c r="D52" s="18" t="s">
        <v>52</v>
      </c>
      <c r="E52" s="24" t="s">
        <v>182</v>
      </c>
      <c r="F52" s="25" t="s">
        <v>157</v>
      </c>
      <c r="G52" s="26">
        <v>3.0369999999999999</v>
      </c>
      <c r="H52" s="27"/>
      <c r="I52" s="27">
        <f>ROUND(ROUND(H52,2)*ROUND(G52,3),2)</f>
        <v>0</v>
      </c>
      <c r="J52" s="25" t="s">
        <v>55</v>
      </c>
      <c r="O52">
        <f>(I52*21)/100</f>
        <v>0</v>
      </c>
      <c r="P52" t="s">
        <v>27</v>
      </c>
    </row>
    <row r="53" spans="1:16" x14ac:dyDescent="0.2">
      <c r="A53" s="28" t="s">
        <v>56</v>
      </c>
      <c r="E53" s="29" t="s">
        <v>183</v>
      </c>
    </row>
    <row r="54" spans="1:16" x14ac:dyDescent="0.2">
      <c r="A54" s="30" t="s">
        <v>58</v>
      </c>
      <c r="E54" s="31" t="s">
        <v>184</v>
      </c>
    </row>
    <row r="55" spans="1:16" ht="114.75" x14ac:dyDescent="0.2">
      <c r="A55" t="s">
        <v>59</v>
      </c>
      <c r="E55" s="29" t="s">
        <v>176</v>
      </c>
    </row>
    <row r="56" spans="1:16" x14ac:dyDescent="0.2">
      <c r="A56" s="18" t="s">
        <v>50</v>
      </c>
      <c r="B56" s="23" t="s">
        <v>100</v>
      </c>
      <c r="C56" s="23" t="s">
        <v>185</v>
      </c>
      <c r="D56" s="18" t="s">
        <v>52</v>
      </c>
      <c r="E56" s="24" t="s">
        <v>186</v>
      </c>
      <c r="F56" s="25" t="s">
        <v>157</v>
      </c>
      <c r="G56" s="26">
        <v>3.0350000000000001</v>
      </c>
      <c r="H56" s="27"/>
      <c r="I56" s="27">
        <f>ROUND(ROUND(H56,2)*ROUND(G56,3),2)</f>
        <v>0</v>
      </c>
      <c r="J56" s="25" t="s">
        <v>55</v>
      </c>
      <c r="O56">
        <f>(I56*21)/100</f>
        <v>0</v>
      </c>
      <c r="P56" t="s">
        <v>27</v>
      </c>
    </row>
    <row r="57" spans="1:16" ht="38.25" x14ac:dyDescent="0.2">
      <c r="A57" s="28" t="s">
        <v>56</v>
      </c>
      <c r="E57" s="29" t="s">
        <v>187</v>
      </c>
    </row>
    <row r="58" spans="1:16" x14ac:dyDescent="0.2">
      <c r="A58" s="30" t="s">
        <v>58</v>
      </c>
      <c r="E58" s="31" t="s">
        <v>188</v>
      </c>
    </row>
    <row r="59" spans="1:16" ht="89.25" x14ac:dyDescent="0.2">
      <c r="A59" t="s">
        <v>59</v>
      </c>
      <c r="E59" s="29" t="s">
        <v>189</v>
      </c>
    </row>
    <row r="60" spans="1:16" ht="25.5" x14ac:dyDescent="0.2">
      <c r="A60" s="18" t="s">
        <v>50</v>
      </c>
      <c r="B60" s="23" t="s">
        <v>104</v>
      </c>
      <c r="C60" s="23" t="s">
        <v>190</v>
      </c>
      <c r="D60" s="18" t="s">
        <v>72</v>
      </c>
      <c r="E60" s="24" t="s">
        <v>191</v>
      </c>
      <c r="F60" s="25" t="s">
        <v>157</v>
      </c>
      <c r="G60" s="26">
        <v>3.0350000000000001</v>
      </c>
      <c r="H60" s="27"/>
      <c r="I60" s="27">
        <f>ROUND(ROUND(H60,2)*ROUND(G60,3),2)</f>
        <v>0</v>
      </c>
      <c r="J60" s="25" t="s">
        <v>55</v>
      </c>
      <c r="O60">
        <f>(I60*21)/100</f>
        <v>0</v>
      </c>
      <c r="P60" t="s">
        <v>27</v>
      </c>
    </row>
    <row r="61" spans="1:16" ht="25.5" x14ac:dyDescent="0.2">
      <c r="A61" s="28" t="s">
        <v>56</v>
      </c>
      <c r="E61" s="29" t="s">
        <v>192</v>
      </c>
    </row>
    <row r="62" spans="1:16" x14ac:dyDescent="0.2">
      <c r="A62" s="30" t="s">
        <v>58</v>
      </c>
      <c r="E62" s="31" t="s">
        <v>188</v>
      </c>
    </row>
    <row r="63" spans="1:16" ht="89.25" x14ac:dyDescent="0.2">
      <c r="A63" t="s">
        <v>59</v>
      </c>
      <c r="E63" s="29" t="s">
        <v>189</v>
      </c>
    </row>
    <row r="64" spans="1:16" ht="25.5" x14ac:dyDescent="0.2">
      <c r="A64" s="18" t="s">
        <v>50</v>
      </c>
      <c r="B64" s="23" t="s">
        <v>108</v>
      </c>
      <c r="C64" s="23" t="s">
        <v>190</v>
      </c>
      <c r="D64" s="18" t="s">
        <v>76</v>
      </c>
      <c r="E64" s="24" t="s">
        <v>191</v>
      </c>
      <c r="F64" s="25" t="s">
        <v>157</v>
      </c>
      <c r="G64" s="26">
        <v>24.277999999999999</v>
      </c>
      <c r="H64" s="27"/>
      <c r="I64" s="27">
        <f>ROUND(ROUND(H64,2)*ROUND(G64,3),2)</f>
        <v>0</v>
      </c>
      <c r="J64" s="25" t="s">
        <v>55</v>
      </c>
      <c r="O64">
        <f>(I64*21)/100</f>
        <v>0</v>
      </c>
      <c r="P64" t="s">
        <v>27</v>
      </c>
    </row>
    <row r="65" spans="1:16" ht="25.5" x14ac:dyDescent="0.2">
      <c r="A65" s="28" t="s">
        <v>56</v>
      </c>
      <c r="E65" s="29" t="s">
        <v>193</v>
      </c>
    </row>
    <row r="66" spans="1:16" x14ac:dyDescent="0.2">
      <c r="A66" s="30" t="s">
        <v>58</v>
      </c>
      <c r="E66" s="31" t="s">
        <v>194</v>
      </c>
    </row>
    <row r="67" spans="1:16" ht="89.25" x14ac:dyDescent="0.2">
      <c r="A67" t="s">
        <v>59</v>
      </c>
      <c r="E67" s="29" t="s">
        <v>189</v>
      </c>
    </row>
    <row r="68" spans="1:16" x14ac:dyDescent="0.2">
      <c r="A68" s="18" t="s">
        <v>50</v>
      </c>
      <c r="B68" s="23" t="s">
        <v>113</v>
      </c>
      <c r="C68" s="23" t="s">
        <v>195</v>
      </c>
      <c r="D68" s="18" t="s">
        <v>52</v>
      </c>
      <c r="E68" s="24" t="s">
        <v>196</v>
      </c>
      <c r="F68" s="25" t="s">
        <v>157</v>
      </c>
      <c r="G68" s="26">
        <v>12.156000000000001</v>
      </c>
      <c r="H68" s="27"/>
      <c r="I68" s="27">
        <f>ROUND(ROUND(H68,2)*ROUND(G68,3),2)</f>
        <v>0</v>
      </c>
      <c r="J68" s="25" t="s">
        <v>55</v>
      </c>
      <c r="O68">
        <f>(I68*21)/100</f>
        <v>0</v>
      </c>
      <c r="P68" t="s">
        <v>27</v>
      </c>
    </row>
    <row r="69" spans="1:16" ht="38.25" x14ac:dyDescent="0.2">
      <c r="A69" s="28" t="s">
        <v>56</v>
      </c>
      <c r="E69" s="29" t="s">
        <v>197</v>
      </c>
    </row>
    <row r="70" spans="1:16" x14ac:dyDescent="0.2">
      <c r="A70" s="30" t="s">
        <v>58</v>
      </c>
      <c r="E70" s="31" t="s">
        <v>198</v>
      </c>
    </row>
    <row r="71" spans="1:16" ht="89.25" x14ac:dyDescent="0.2">
      <c r="A71" t="s">
        <v>59</v>
      </c>
      <c r="E71" s="29" t="s">
        <v>189</v>
      </c>
    </row>
    <row r="72" spans="1:16" ht="25.5" x14ac:dyDescent="0.2">
      <c r="A72" s="18" t="s">
        <v>50</v>
      </c>
      <c r="B72" s="23" t="s">
        <v>117</v>
      </c>
      <c r="C72" s="23" t="s">
        <v>199</v>
      </c>
      <c r="D72" s="18" t="s">
        <v>72</v>
      </c>
      <c r="E72" s="24" t="s">
        <v>200</v>
      </c>
      <c r="F72" s="25" t="s">
        <v>157</v>
      </c>
      <c r="G72" s="26">
        <v>13.212999999999999</v>
      </c>
      <c r="H72" s="27"/>
      <c r="I72" s="27">
        <f>ROUND(ROUND(H72,2)*ROUND(G72,3),2)</f>
        <v>0</v>
      </c>
      <c r="J72" s="25" t="s">
        <v>55</v>
      </c>
      <c r="O72">
        <f>(I72*21)/100</f>
        <v>0</v>
      </c>
      <c r="P72" t="s">
        <v>27</v>
      </c>
    </row>
    <row r="73" spans="1:16" ht="25.5" x14ac:dyDescent="0.2">
      <c r="A73" s="28" t="s">
        <v>56</v>
      </c>
      <c r="E73" s="29" t="s">
        <v>201</v>
      </c>
    </row>
    <row r="74" spans="1:16" x14ac:dyDescent="0.2">
      <c r="A74" s="30" t="s">
        <v>58</v>
      </c>
      <c r="E74" s="31" t="s">
        <v>202</v>
      </c>
    </row>
    <row r="75" spans="1:16" ht="89.25" x14ac:dyDescent="0.2">
      <c r="A75" t="s">
        <v>59</v>
      </c>
      <c r="E75" s="29" t="s">
        <v>189</v>
      </c>
    </row>
    <row r="76" spans="1:16" ht="25.5" x14ac:dyDescent="0.2">
      <c r="A76" s="18" t="s">
        <v>50</v>
      </c>
      <c r="B76" s="23" t="s">
        <v>122</v>
      </c>
      <c r="C76" s="23" t="s">
        <v>199</v>
      </c>
      <c r="D76" s="18" t="s">
        <v>76</v>
      </c>
      <c r="E76" s="24" t="s">
        <v>200</v>
      </c>
      <c r="F76" s="25" t="s">
        <v>157</v>
      </c>
      <c r="G76" s="26">
        <v>32.774000000000001</v>
      </c>
      <c r="H76" s="27"/>
      <c r="I76" s="27">
        <f>ROUND(ROUND(H76,2)*ROUND(G76,3),2)</f>
        <v>0</v>
      </c>
      <c r="J76" s="25" t="s">
        <v>55</v>
      </c>
      <c r="O76">
        <f>(I76*21)/100</f>
        <v>0</v>
      </c>
      <c r="P76" t="s">
        <v>27</v>
      </c>
    </row>
    <row r="77" spans="1:16" ht="38.25" x14ac:dyDescent="0.2">
      <c r="A77" s="28" t="s">
        <v>56</v>
      </c>
      <c r="E77" s="29" t="s">
        <v>203</v>
      </c>
    </row>
    <row r="78" spans="1:16" x14ac:dyDescent="0.2">
      <c r="A78" s="30" t="s">
        <v>58</v>
      </c>
      <c r="E78" s="31" t="s">
        <v>204</v>
      </c>
    </row>
    <row r="79" spans="1:16" ht="89.25" x14ac:dyDescent="0.2">
      <c r="A79" t="s">
        <v>59</v>
      </c>
      <c r="E79" s="29" t="s">
        <v>189</v>
      </c>
    </row>
    <row r="80" spans="1:16" x14ac:dyDescent="0.2">
      <c r="A80" s="18" t="s">
        <v>50</v>
      </c>
      <c r="B80" s="23" t="s">
        <v>127</v>
      </c>
      <c r="C80" s="23" t="s">
        <v>205</v>
      </c>
      <c r="D80" s="18" t="s">
        <v>52</v>
      </c>
      <c r="E80" s="24" t="s">
        <v>206</v>
      </c>
      <c r="F80" s="25" t="s">
        <v>168</v>
      </c>
      <c r="G80" s="26">
        <v>8</v>
      </c>
      <c r="H80" s="27"/>
      <c r="I80" s="27">
        <f>ROUND(ROUND(H80,2)*ROUND(G80,3),2)</f>
        <v>0</v>
      </c>
      <c r="J80" s="25" t="s">
        <v>55</v>
      </c>
      <c r="O80">
        <f>(I80*21)/100</f>
        <v>0</v>
      </c>
      <c r="P80" t="s">
        <v>27</v>
      </c>
    </row>
    <row r="81" spans="1:16" ht="25.5" x14ac:dyDescent="0.2">
      <c r="A81" s="28" t="s">
        <v>56</v>
      </c>
      <c r="E81" s="29" t="s">
        <v>207</v>
      </c>
    </row>
    <row r="82" spans="1:16" x14ac:dyDescent="0.2">
      <c r="A82" s="30" t="s">
        <v>58</v>
      </c>
      <c r="E82" s="31" t="s">
        <v>52</v>
      </c>
    </row>
    <row r="83" spans="1:16" ht="89.25" x14ac:dyDescent="0.2">
      <c r="A83" t="s">
        <v>59</v>
      </c>
      <c r="E83" s="29" t="s">
        <v>208</v>
      </c>
    </row>
    <row r="84" spans="1:16" x14ac:dyDescent="0.2">
      <c r="A84" s="18" t="s">
        <v>50</v>
      </c>
      <c r="B84" s="23" t="s">
        <v>131</v>
      </c>
      <c r="C84" s="23" t="s">
        <v>209</v>
      </c>
      <c r="D84" s="18" t="s">
        <v>52</v>
      </c>
      <c r="E84" s="24" t="s">
        <v>210</v>
      </c>
      <c r="F84" s="25" t="s">
        <v>211</v>
      </c>
      <c r="G84" s="26">
        <v>53.011000000000003</v>
      </c>
      <c r="H84" s="27"/>
      <c r="I84" s="27">
        <f>ROUND(ROUND(H84,2)*ROUND(G84,3),2)</f>
        <v>0</v>
      </c>
      <c r="J84" s="25" t="s">
        <v>55</v>
      </c>
      <c r="O84">
        <f>(I84*21)/100</f>
        <v>0</v>
      </c>
      <c r="P84" t="s">
        <v>27</v>
      </c>
    </row>
    <row r="85" spans="1:16" ht="25.5" x14ac:dyDescent="0.2">
      <c r="A85" s="28" t="s">
        <v>56</v>
      </c>
      <c r="E85" s="29" t="s">
        <v>212</v>
      </c>
    </row>
    <row r="86" spans="1:16" x14ac:dyDescent="0.2">
      <c r="A86" s="30" t="s">
        <v>58</v>
      </c>
      <c r="E86" s="31" t="s">
        <v>213</v>
      </c>
    </row>
    <row r="87" spans="1:16" ht="114.75" x14ac:dyDescent="0.2">
      <c r="A87" t="s">
        <v>59</v>
      </c>
      <c r="E87" s="29" t="s">
        <v>214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4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0+O9+O30</f>
        <v>0</v>
      </c>
      <c r="P2" t="s">
        <v>26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28</v>
      </c>
      <c r="I3" s="34">
        <f>0+I9+I30</f>
        <v>0</v>
      </c>
      <c r="J3" s="9"/>
      <c r="O3" t="s">
        <v>22</v>
      </c>
      <c r="P3" t="s">
        <v>27</v>
      </c>
    </row>
    <row r="4" spans="1:18" ht="15" customHeight="1" x14ac:dyDescent="0.25">
      <c r="A4" t="s">
        <v>16</v>
      </c>
      <c r="B4" s="11" t="s">
        <v>17</v>
      </c>
      <c r="C4" s="40" t="s">
        <v>215</v>
      </c>
      <c r="D4" s="36"/>
      <c r="E4" s="12" t="s">
        <v>216</v>
      </c>
      <c r="F4" s="1"/>
      <c r="G4" s="1"/>
      <c r="H4" s="10"/>
      <c r="I4" s="10"/>
      <c r="J4" s="1"/>
      <c r="O4" t="s">
        <v>23</v>
      </c>
      <c r="P4" t="s">
        <v>27</v>
      </c>
    </row>
    <row r="5" spans="1:18" ht="12.75" customHeight="1" x14ac:dyDescent="0.25">
      <c r="A5" t="s">
        <v>20</v>
      </c>
      <c r="B5" s="14" t="s">
        <v>21</v>
      </c>
      <c r="C5" s="41" t="s">
        <v>28</v>
      </c>
      <c r="D5" s="42"/>
      <c r="E5" s="15" t="s">
        <v>29</v>
      </c>
      <c r="F5" s="5"/>
      <c r="G5" s="5"/>
      <c r="H5" s="5"/>
      <c r="I5" s="5"/>
      <c r="J5" s="5"/>
      <c r="O5" t="s">
        <v>24</v>
      </c>
      <c r="P5" t="s">
        <v>27</v>
      </c>
    </row>
    <row r="6" spans="1:18" ht="12.75" customHeight="1" x14ac:dyDescent="0.2">
      <c r="A6" s="39" t="s">
        <v>30</v>
      </c>
      <c r="B6" s="39" t="s">
        <v>32</v>
      </c>
      <c r="C6" s="39" t="s">
        <v>33</v>
      </c>
      <c r="D6" s="39" t="s">
        <v>34</v>
      </c>
      <c r="E6" s="39" t="s">
        <v>35</v>
      </c>
      <c r="F6" s="39" t="s">
        <v>37</v>
      </c>
      <c r="G6" s="39" t="s">
        <v>39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31</v>
      </c>
      <c r="B8" s="13" t="s">
        <v>28</v>
      </c>
      <c r="C8" s="13" t="s">
        <v>27</v>
      </c>
      <c r="D8" s="13" t="s">
        <v>25</v>
      </c>
      <c r="E8" s="13" t="s">
        <v>36</v>
      </c>
      <c r="F8" s="13" t="s">
        <v>38</v>
      </c>
      <c r="G8" s="13" t="s">
        <v>26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31</v>
      </c>
      <c r="D9" s="19"/>
      <c r="E9" s="21" t="s">
        <v>138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18" t="s">
        <v>50</v>
      </c>
      <c r="B10" s="23" t="s">
        <v>28</v>
      </c>
      <c r="C10" s="23" t="s">
        <v>139</v>
      </c>
      <c r="D10" s="18" t="s">
        <v>52</v>
      </c>
      <c r="E10" s="24" t="s">
        <v>140</v>
      </c>
      <c r="F10" s="25" t="s">
        <v>141</v>
      </c>
      <c r="G10" s="26">
        <v>5.4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27</v>
      </c>
    </row>
    <row r="11" spans="1:18" ht="25.5" x14ac:dyDescent="0.2">
      <c r="A11" s="28" t="s">
        <v>56</v>
      </c>
      <c r="E11" s="29" t="s">
        <v>217</v>
      </c>
    </row>
    <row r="12" spans="1:18" x14ac:dyDescent="0.2">
      <c r="A12" s="30" t="s">
        <v>58</v>
      </c>
      <c r="E12" s="31" t="s">
        <v>52</v>
      </c>
    </row>
    <row r="13" spans="1:18" ht="25.5" x14ac:dyDescent="0.2">
      <c r="A13" t="s">
        <v>59</v>
      </c>
      <c r="E13" s="29" t="s">
        <v>144</v>
      </c>
    </row>
    <row r="14" spans="1:18" x14ac:dyDescent="0.2">
      <c r="A14" s="18" t="s">
        <v>50</v>
      </c>
      <c r="B14" s="23" t="s">
        <v>27</v>
      </c>
      <c r="C14" s="23" t="s">
        <v>218</v>
      </c>
      <c r="D14" s="18" t="s">
        <v>52</v>
      </c>
      <c r="E14" s="24" t="s">
        <v>219</v>
      </c>
      <c r="F14" s="25" t="s">
        <v>54</v>
      </c>
      <c r="G14" s="26">
        <v>1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27</v>
      </c>
    </row>
    <row r="15" spans="1:18" ht="51" x14ac:dyDescent="0.2">
      <c r="A15" s="28" t="s">
        <v>56</v>
      </c>
      <c r="E15" s="29" t="s">
        <v>220</v>
      </c>
    </row>
    <row r="16" spans="1:18" x14ac:dyDescent="0.2">
      <c r="A16" s="30" t="s">
        <v>58</v>
      </c>
      <c r="E16" s="31" t="s">
        <v>52</v>
      </c>
    </row>
    <row r="17" spans="1:18" x14ac:dyDescent="0.2">
      <c r="A17" t="s">
        <v>59</v>
      </c>
      <c r="E17" s="29" t="s">
        <v>75</v>
      </c>
    </row>
    <row r="18" spans="1:18" x14ac:dyDescent="0.2">
      <c r="A18" s="18" t="s">
        <v>50</v>
      </c>
      <c r="B18" s="23" t="s">
        <v>25</v>
      </c>
      <c r="C18" s="23" t="s">
        <v>221</v>
      </c>
      <c r="D18" s="18" t="s">
        <v>52</v>
      </c>
      <c r="E18" s="24" t="s">
        <v>222</v>
      </c>
      <c r="F18" s="25" t="s">
        <v>98</v>
      </c>
      <c r="G18" s="26">
        <v>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27</v>
      </c>
    </row>
    <row r="19" spans="1:18" x14ac:dyDescent="0.2">
      <c r="A19" s="28" t="s">
        <v>56</v>
      </c>
      <c r="E19" s="29" t="s">
        <v>223</v>
      </c>
    </row>
    <row r="20" spans="1:18" x14ac:dyDescent="0.2">
      <c r="A20" s="30" t="s">
        <v>58</v>
      </c>
      <c r="E20" s="31" t="s">
        <v>52</v>
      </c>
    </row>
    <row r="21" spans="1:18" x14ac:dyDescent="0.2">
      <c r="A21" t="s">
        <v>59</v>
      </c>
      <c r="E21" s="29" t="s">
        <v>75</v>
      </c>
    </row>
    <row r="22" spans="1:18" x14ac:dyDescent="0.2">
      <c r="A22" s="18" t="s">
        <v>50</v>
      </c>
      <c r="B22" s="23" t="s">
        <v>36</v>
      </c>
      <c r="C22" s="23" t="s">
        <v>224</v>
      </c>
      <c r="D22" s="18" t="s">
        <v>52</v>
      </c>
      <c r="E22" s="24" t="s">
        <v>225</v>
      </c>
      <c r="F22" s="25" t="s">
        <v>54</v>
      </c>
      <c r="G22" s="26">
        <v>1</v>
      </c>
      <c r="H22" s="27"/>
      <c r="I22" s="27">
        <f>ROUND(ROUND(H22,2)*ROUND(G22,3),2)</f>
        <v>0</v>
      </c>
      <c r="J22" s="25" t="s">
        <v>55</v>
      </c>
      <c r="O22">
        <f>(I22*21)/100</f>
        <v>0</v>
      </c>
      <c r="P22" t="s">
        <v>27</v>
      </c>
    </row>
    <row r="23" spans="1:18" ht="38.25" x14ac:dyDescent="0.2">
      <c r="A23" s="28" t="s">
        <v>56</v>
      </c>
      <c r="E23" s="29" t="s">
        <v>226</v>
      </c>
    </row>
    <row r="24" spans="1:18" x14ac:dyDescent="0.2">
      <c r="A24" s="30" t="s">
        <v>58</v>
      </c>
      <c r="E24" s="31" t="s">
        <v>52</v>
      </c>
    </row>
    <row r="25" spans="1:18" x14ac:dyDescent="0.2">
      <c r="A25" t="s">
        <v>59</v>
      </c>
      <c r="E25" s="29" t="s">
        <v>227</v>
      </c>
    </row>
    <row r="26" spans="1:18" x14ac:dyDescent="0.2">
      <c r="A26" s="18" t="s">
        <v>50</v>
      </c>
      <c r="B26" s="23" t="s">
        <v>38</v>
      </c>
      <c r="C26" s="23" t="s">
        <v>228</v>
      </c>
      <c r="D26" s="18" t="s">
        <v>52</v>
      </c>
      <c r="E26" s="24" t="s">
        <v>229</v>
      </c>
      <c r="F26" s="25" t="s">
        <v>54</v>
      </c>
      <c r="G26" s="26">
        <v>1</v>
      </c>
      <c r="H26" s="27"/>
      <c r="I26" s="27">
        <f>ROUND(ROUND(H26,2)*ROUND(G26,3),2)</f>
        <v>0</v>
      </c>
      <c r="J26" s="25" t="s">
        <v>55</v>
      </c>
      <c r="O26">
        <f>(I26*21)/100</f>
        <v>0</v>
      </c>
      <c r="P26" t="s">
        <v>27</v>
      </c>
    </row>
    <row r="27" spans="1:18" ht="25.5" x14ac:dyDescent="0.2">
      <c r="A27" s="28" t="s">
        <v>56</v>
      </c>
      <c r="E27" s="29" t="s">
        <v>230</v>
      </c>
    </row>
    <row r="28" spans="1:18" x14ac:dyDescent="0.2">
      <c r="A28" s="30" t="s">
        <v>58</v>
      </c>
      <c r="E28" s="31" t="s">
        <v>52</v>
      </c>
    </row>
    <row r="29" spans="1:18" x14ac:dyDescent="0.2">
      <c r="A29" t="s">
        <v>59</v>
      </c>
      <c r="E29" s="29" t="s">
        <v>227</v>
      </c>
    </row>
    <row r="30" spans="1:18" ht="12.75" customHeight="1" x14ac:dyDescent="0.2">
      <c r="A30" s="5" t="s">
        <v>47</v>
      </c>
      <c r="B30" s="5"/>
      <c r="C30" s="32" t="s">
        <v>42</v>
      </c>
      <c r="D30" s="5"/>
      <c r="E30" s="21" t="s">
        <v>165</v>
      </c>
      <c r="F30" s="5"/>
      <c r="G30" s="5"/>
      <c r="H30" s="5"/>
      <c r="I30" s="33">
        <f>0+Q30</f>
        <v>0</v>
      </c>
      <c r="J30" s="5"/>
      <c r="O30">
        <f>0+R30</f>
        <v>0</v>
      </c>
      <c r="Q30">
        <f>0+I31</f>
        <v>0</v>
      </c>
      <c r="R30">
        <f>0+O31</f>
        <v>0</v>
      </c>
    </row>
    <row r="31" spans="1:18" ht="25.5" x14ac:dyDescent="0.2">
      <c r="A31" s="18" t="s">
        <v>50</v>
      </c>
      <c r="B31" s="23" t="s">
        <v>26</v>
      </c>
      <c r="C31" s="23" t="s">
        <v>231</v>
      </c>
      <c r="D31" s="18" t="s">
        <v>52</v>
      </c>
      <c r="E31" s="24" t="s">
        <v>232</v>
      </c>
      <c r="F31" s="25" t="s">
        <v>98</v>
      </c>
      <c r="G31" s="26">
        <v>6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27</v>
      </c>
    </row>
    <row r="32" spans="1:18" ht="25.5" x14ac:dyDescent="0.2">
      <c r="A32" s="28" t="s">
        <v>56</v>
      </c>
      <c r="E32" s="29" t="s">
        <v>233</v>
      </c>
    </row>
    <row r="33" spans="1:5" x14ac:dyDescent="0.2">
      <c r="A33" s="30" t="s">
        <v>58</v>
      </c>
      <c r="E33" s="31" t="s">
        <v>52</v>
      </c>
    </row>
    <row r="34" spans="1:5" ht="25.5" x14ac:dyDescent="0.2">
      <c r="A34" t="s">
        <v>59</v>
      </c>
      <c r="E34" s="29" t="s">
        <v>234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461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0+O9+O22+O143+O196+O245+O298+O351+O372+O377</f>
        <v>0</v>
      </c>
      <c r="P2" t="s">
        <v>26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28</v>
      </c>
      <c r="I3" s="34">
        <f>0+I9+I22+I143+I196+I245+I298+I351+I372+I377</f>
        <v>0</v>
      </c>
      <c r="J3" s="9"/>
      <c r="O3" t="s">
        <v>22</v>
      </c>
      <c r="P3" t="s">
        <v>27</v>
      </c>
    </row>
    <row r="4" spans="1:18" ht="15" customHeight="1" x14ac:dyDescent="0.25">
      <c r="A4" t="s">
        <v>16</v>
      </c>
      <c r="B4" s="11" t="s">
        <v>17</v>
      </c>
      <c r="C4" s="40" t="s">
        <v>235</v>
      </c>
      <c r="D4" s="36"/>
      <c r="E4" s="12" t="s">
        <v>236</v>
      </c>
      <c r="F4" s="1"/>
      <c r="G4" s="1"/>
      <c r="H4" s="10"/>
      <c r="I4" s="10"/>
      <c r="J4" s="1"/>
      <c r="O4" t="s">
        <v>23</v>
      </c>
      <c r="P4" t="s">
        <v>27</v>
      </c>
    </row>
    <row r="5" spans="1:18" ht="12.75" customHeight="1" x14ac:dyDescent="0.25">
      <c r="A5" t="s">
        <v>20</v>
      </c>
      <c r="B5" s="14" t="s">
        <v>21</v>
      </c>
      <c r="C5" s="41" t="s">
        <v>28</v>
      </c>
      <c r="D5" s="42"/>
      <c r="E5" s="15" t="s">
        <v>29</v>
      </c>
      <c r="F5" s="5"/>
      <c r="G5" s="5"/>
      <c r="H5" s="5"/>
      <c r="I5" s="5"/>
      <c r="J5" s="5"/>
      <c r="O5" t="s">
        <v>24</v>
      </c>
      <c r="P5" t="s">
        <v>27</v>
      </c>
    </row>
    <row r="6" spans="1:18" ht="12.75" customHeight="1" x14ac:dyDescent="0.2">
      <c r="A6" s="39" t="s">
        <v>30</v>
      </c>
      <c r="B6" s="39" t="s">
        <v>32</v>
      </c>
      <c r="C6" s="39" t="s">
        <v>33</v>
      </c>
      <c r="D6" s="39" t="s">
        <v>34</v>
      </c>
      <c r="E6" s="39" t="s">
        <v>35</v>
      </c>
      <c r="F6" s="39" t="s">
        <v>37</v>
      </c>
      <c r="G6" s="39" t="s">
        <v>39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31</v>
      </c>
      <c r="B8" s="13" t="s">
        <v>28</v>
      </c>
      <c r="C8" s="13" t="s">
        <v>27</v>
      </c>
      <c r="D8" s="13" t="s">
        <v>25</v>
      </c>
      <c r="E8" s="13" t="s">
        <v>36</v>
      </c>
      <c r="F8" s="13" t="s">
        <v>38</v>
      </c>
      <c r="G8" s="13" t="s">
        <v>26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31</v>
      </c>
      <c r="D9" s="19"/>
      <c r="E9" s="21" t="s">
        <v>138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8" t="s">
        <v>50</v>
      </c>
      <c r="B10" s="23" t="s">
        <v>28</v>
      </c>
      <c r="C10" s="23" t="s">
        <v>139</v>
      </c>
      <c r="D10" s="18" t="s">
        <v>72</v>
      </c>
      <c r="E10" s="24" t="s">
        <v>140</v>
      </c>
      <c r="F10" s="25" t="s">
        <v>141</v>
      </c>
      <c r="G10" s="26">
        <v>768.07899999999995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27</v>
      </c>
    </row>
    <row r="11" spans="1:18" x14ac:dyDescent="0.2">
      <c r="A11" s="28" t="s">
        <v>56</v>
      </c>
      <c r="E11" s="29" t="s">
        <v>152</v>
      </c>
    </row>
    <row r="12" spans="1:18" ht="114.75" x14ac:dyDescent="0.2">
      <c r="A12" s="30" t="s">
        <v>58</v>
      </c>
      <c r="E12" s="31" t="s">
        <v>237</v>
      </c>
    </row>
    <row r="13" spans="1:18" ht="25.5" x14ac:dyDescent="0.2">
      <c r="A13" t="s">
        <v>59</v>
      </c>
      <c r="E13" s="29" t="s">
        <v>144</v>
      </c>
    </row>
    <row r="14" spans="1:18" x14ac:dyDescent="0.2">
      <c r="A14" s="18" t="s">
        <v>50</v>
      </c>
      <c r="B14" s="23" t="s">
        <v>27</v>
      </c>
      <c r="C14" s="23" t="s">
        <v>139</v>
      </c>
      <c r="D14" s="18" t="s">
        <v>76</v>
      </c>
      <c r="E14" s="24" t="s">
        <v>140</v>
      </c>
      <c r="F14" s="25" t="s">
        <v>141</v>
      </c>
      <c r="G14" s="26">
        <v>513.04999999999995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27</v>
      </c>
    </row>
    <row r="15" spans="1:18" x14ac:dyDescent="0.2">
      <c r="A15" s="28" t="s">
        <v>56</v>
      </c>
      <c r="E15" s="29" t="s">
        <v>238</v>
      </c>
    </row>
    <row r="16" spans="1:18" ht="63.75" x14ac:dyDescent="0.2">
      <c r="A16" s="30" t="s">
        <v>58</v>
      </c>
      <c r="E16" s="31" t="s">
        <v>239</v>
      </c>
    </row>
    <row r="17" spans="1:18" ht="25.5" x14ac:dyDescent="0.2">
      <c r="A17" t="s">
        <v>59</v>
      </c>
      <c r="E17" s="29" t="s">
        <v>144</v>
      </c>
    </row>
    <row r="18" spans="1:18" x14ac:dyDescent="0.2">
      <c r="A18" s="18" t="s">
        <v>50</v>
      </c>
      <c r="B18" s="23" t="s">
        <v>25</v>
      </c>
      <c r="C18" s="23" t="s">
        <v>240</v>
      </c>
      <c r="D18" s="18" t="s">
        <v>52</v>
      </c>
      <c r="E18" s="24" t="s">
        <v>241</v>
      </c>
      <c r="F18" s="25" t="s">
        <v>54</v>
      </c>
      <c r="G18" s="26">
        <v>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27</v>
      </c>
    </row>
    <row r="19" spans="1:18" ht="25.5" x14ac:dyDescent="0.2">
      <c r="A19" s="28" t="s">
        <v>56</v>
      </c>
      <c r="E19" s="29" t="s">
        <v>242</v>
      </c>
    </row>
    <row r="20" spans="1:18" x14ac:dyDescent="0.2">
      <c r="A20" s="30" t="s">
        <v>58</v>
      </c>
      <c r="E20" s="31" t="s">
        <v>52</v>
      </c>
    </row>
    <row r="21" spans="1:18" x14ac:dyDescent="0.2">
      <c r="A21" t="s">
        <v>59</v>
      </c>
      <c r="E21" s="29" t="s">
        <v>227</v>
      </c>
    </row>
    <row r="22" spans="1:18" ht="12.75" customHeight="1" x14ac:dyDescent="0.2">
      <c r="A22" s="5" t="s">
        <v>47</v>
      </c>
      <c r="B22" s="5"/>
      <c r="C22" s="32" t="s">
        <v>28</v>
      </c>
      <c r="D22" s="5"/>
      <c r="E22" s="21" t="s">
        <v>154</v>
      </c>
      <c r="F22" s="5"/>
      <c r="G22" s="5"/>
      <c r="H22" s="5"/>
      <c r="I22" s="33">
        <f>0+Q22</f>
        <v>0</v>
      </c>
      <c r="J22" s="5"/>
      <c r="O22">
        <f>0+R22</f>
        <v>0</v>
      </c>
      <c r="Q22">
        <f>0+I23+I27+I31+I35+I39+I43+I47+I51+I55+I59+I63+I67+I71+I75+I79+I83+I87+I91+I95+I99+I103+I107+I111+I115+I119+I123+I127+I131+I135+I139</f>
        <v>0</v>
      </c>
      <c r="R22">
        <f>0+O23+O27+O31+O35+O39+O43+O47+O51+O55+O59+O63+O67+O71+O75+O79+O83+O87+O91+O95+O99+O103+O107+O111+O115+O119+O123+O127+O131+O135+O139</f>
        <v>0</v>
      </c>
    </row>
    <row r="23" spans="1:18" x14ac:dyDescent="0.2">
      <c r="A23" s="18" t="s">
        <v>50</v>
      </c>
      <c r="B23" s="23" t="s">
        <v>36</v>
      </c>
      <c r="C23" s="23" t="s">
        <v>243</v>
      </c>
      <c r="D23" s="18" t="s">
        <v>52</v>
      </c>
      <c r="E23" s="24" t="s">
        <v>244</v>
      </c>
      <c r="F23" s="25" t="s">
        <v>98</v>
      </c>
      <c r="G23" s="26">
        <v>1</v>
      </c>
      <c r="H23" s="27"/>
      <c r="I23" s="27">
        <f>ROUND(ROUND(H23,2)*ROUND(G23,3),2)</f>
        <v>0</v>
      </c>
      <c r="J23" s="25" t="s">
        <v>55</v>
      </c>
      <c r="O23">
        <f>(I23*21)/100</f>
        <v>0</v>
      </c>
      <c r="P23" t="s">
        <v>27</v>
      </c>
    </row>
    <row r="24" spans="1:18" x14ac:dyDescent="0.2">
      <c r="A24" s="28" t="s">
        <v>56</v>
      </c>
      <c r="E24" s="29" t="s">
        <v>245</v>
      </c>
    </row>
    <row r="25" spans="1:18" x14ac:dyDescent="0.2">
      <c r="A25" s="30" t="s">
        <v>58</v>
      </c>
      <c r="E25" s="31" t="s">
        <v>52</v>
      </c>
    </row>
    <row r="26" spans="1:18" ht="114.75" x14ac:dyDescent="0.2">
      <c r="A26" t="s">
        <v>59</v>
      </c>
      <c r="E26" s="29" t="s">
        <v>246</v>
      </c>
    </row>
    <row r="27" spans="1:18" ht="25.5" x14ac:dyDescent="0.2">
      <c r="A27" s="18" t="s">
        <v>50</v>
      </c>
      <c r="B27" s="23" t="s">
        <v>38</v>
      </c>
      <c r="C27" s="23" t="s">
        <v>247</v>
      </c>
      <c r="D27" s="18" t="s">
        <v>52</v>
      </c>
      <c r="E27" s="24" t="s">
        <v>248</v>
      </c>
      <c r="F27" s="25" t="s">
        <v>157</v>
      </c>
      <c r="G27" s="26">
        <v>50.366</v>
      </c>
      <c r="H27" s="27"/>
      <c r="I27" s="27">
        <f>ROUND(ROUND(H27,2)*ROUND(G27,3),2)</f>
        <v>0</v>
      </c>
      <c r="J27" s="25" t="s">
        <v>55</v>
      </c>
      <c r="O27">
        <f>(I27*21)/100</f>
        <v>0</v>
      </c>
      <c r="P27" t="s">
        <v>27</v>
      </c>
    </row>
    <row r="28" spans="1:18" ht="51" x14ac:dyDescent="0.2">
      <c r="A28" s="28" t="s">
        <v>56</v>
      </c>
      <c r="E28" s="29" t="s">
        <v>249</v>
      </c>
    </row>
    <row r="29" spans="1:18" x14ac:dyDescent="0.2">
      <c r="A29" s="30" t="s">
        <v>58</v>
      </c>
      <c r="E29" s="31" t="s">
        <v>250</v>
      </c>
    </row>
    <row r="30" spans="1:18" ht="63.75" x14ac:dyDescent="0.2">
      <c r="A30" t="s">
        <v>59</v>
      </c>
      <c r="E30" s="29" t="s">
        <v>251</v>
      </c>
    </row>
    <row r="31" spans="1:18" ht="25.5" x14ac:dyDescent="0.2">
      <c r="A31" s="18" t="s">
        <v>50</v>
      </c>
      <c r="B31" s="23" t="s">
        <v>26</v>
      </c>
      <c r="C31" s="23" t="s">
        <v>252</v>
      </c>
      <c r="D31" s="18" t="s">
        <v>52</v>
      </c>
      <c r="E31" s="24" t="s">
        <v>253</v>
      </c>
      <c r="F31" s="25" t="s">
        <v>157</v>
      </c>
      <c r="G31" s="26">
        <v>58.533999999999999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27</v>
      </c>
    </row>
    <row r="32" spans="1:18" ht="51" x14ac:dyDescent="0.2">
      <c r="A32" s="28" t="s">
        <v>56</v>
      </c>
      <c r="E32" s="29" t="s">
        <v>254</v>
      </c>
    </row>
    <row r="33" spans="1:16" x14ac:dyDescent="0.2">
      <c r="A33" s="30" t="s">
        <v>58</v>
      </c>
      <c r="E33" s="31" t="s">
        <v>255</v>
      </c>
    </row>
    <row r="34" spans="1:16" ht="63.75" x14ac:dyDescent="0.2">
      <c r="A34" t="s">
        <v>59</v>
      </c>
      <c r="E34" s="29" t="s">
        <v>251</v>
      </c>
    </row>
    <row r="35" spans="1:16" x14ac:dyDescent="0.2">
      <c r="A35" s="18" t="s">
        <v>50</v>
      </c>
      <c r="B35" s="23" t="s">
        <v>80</v>
      </c>
      <c r="C35" s="23" t="s">
        <v>256</v>
      </c>
      <c r="D35" s="18" t="s">
        <v>52</v>
      </c>
      <c r="E35" s="24" t="s">
        <v>257</v>
      </c>
      <c r="F35" s="25" t="s">
        <v>157</v>
      </c>
      <c r="G35" s="26">
        <v>28.681000000000001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27</v>
      </c>
    </row>
    <row r="36" spans="1:16" ht="25.5" x14ac:dyDescent="0.2">
      <c r="A36" s="28" t="s">
        <v>56</v>
      </c>
      <c r="E36" s="29" t="s">
        <v>258</v>
      </c>
    </row>
    <row r="37" spans="1:16" x14ac:dyDescent="0.2">
      <c r="A37" s="30" t="s">
        <v>58</v>
      </c>
      <c r="E37" s="31" t="s">
        <v>259</v>
      </c>
    </row>
    <row r="38" spans="1:16" ht="63.75" x14ac:dyDescent="0.2">
      <c r="A38" t="s">
        <v>59</v>
      </c>
      <c r="E38" s="29" t="s">
        <v>251</v>
      </c>
    </row>
    <row r="39" spans="1:16" x14ac:dyDescent="0.2">
      <c r="A39" s="18" t="s">
        <v>50</v>
      </c>
      <c r="B39" s="23" t="s">
        <v>83</v>
      </c>
      <c r="C39" s="23" t="s">
        <v>260</v>
      </c>
      <c r="D39" s="18" t="s">
        <v>52</v>
      </c>
      <c r="E39" s="24" t="s">
        <v>261</v>
      </c>
      <c r="F39" s="25" t="s">
        <v>54</v>
      </c>
      <c r="G39" s="26">
        <v>1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27</v>
      </c>
    </row>
    <row r="40" spans="1:16" x14ac:dyDescent="0.2">
      <c r="A40" s="28" t="s">
        <v>56</v>
      </c>
      <c r="E40" s="29" t="s">
        <v>262</v>
      </c>
    </row>
    <row r="41" spans="1:16" x14ac:dyDescent="0.2">
      <c r="A41" s="30" t="s">
        <v>58</v>
      </c>
      <c r="E41" s="31" t="s">
        <v>52</v>
      </c>
    </row>
    <row r="42" spans="1:16" ht="38.25" x14ac:dyDescent="0.2">
      <c r="A42" t="s">
        <v>59</v>
      </c>
      <c r="E42" s="29" t="s">
        <v>263</v>
      </c>
    </row>
    <row r="43" spans="1:16" x14ac:dyDescent="0.2">
      <c r="A43" s="18" t="s">
        <v>50</v>
      </c>
      <c r="B43" s="23" t="s">
        <v>42</v>
      </c>
      <c r="C43" s="23" t="s">
        <v>264</v>
      </c>
      <c r="D43" s="18" t="s">
        <v>52</v>
      </c>
      <c r="E43" s="24" t="s">
        <v>265</v>
      </c>
      <c r="F43" s="25" t="s">
        <v>157</v>
      </c>
      <c r="G43" s="26">
        <v>21.149000000000001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27</v>
      </c>
    </row>
    <row r="44" spans="1:16" x14ac:dyDescent="0.2">
      <c r="A44" s="28" t="s">
        <v>56</v>
      </c>
      <c r="E44" s="29" t="s">
        <v>266</v>
      </c>
    </row>
    <row r="45" spans="1:16" x14ac:dyDescent="0.2">
      <c r="A45" s="30" t="s">
        <v>58</v>
      </c>
      <c r="E45" s="31" t="s">
        <v>267</v>
      </c>
    </row>
    <row r="46" spans="1:16" ht="25.5" x14ac:dyDescent="0.2">
      <c r="A46" t="s">
        <v>59</v>
      </c>
      <c r="E46" s="29" t="s">
        <v>268</v>
      </c>
    </row>
    <row r="47" spans="1:16" x14ac:dyDescent="0.2">
      <c r="A47" s="18" t="s">
        <v>50</v>
      </c>
      <c r="B47" s="23" t="s">
        <v>44</v>
      </c>
      <c r="C47" s="23" t="s">
        <v>155</v>
      </c>
      <c r="D47" s="18" t="s">
        <v>72</v>
      </c>
      <c r="E47" s="24" t="s">
        <v>156</v>
      </c>
      <c r="F47" s="25" t="s">
        <v>157</v>
      </c>
      <c r="G47" s="26">
        <v>64.004000000000005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27</v>
      </c>
    </row>
    <row r="48" spans="1:16" ht="25.5" x14ac:dyDescent="0.2">
      <c r="A48" s="28" t="s">
        <v>56</v>
      </c>
      <c r="E48" s="29" t="s">
        <v>269</v>
      </c>
    </row>
    <row r="49" spans="1:16" x14ac:dyDescent="0.2">
      <c r="A49" s="30" t="s">
        <v>58</v>
      </c>
      <c r="E49" s="31" t="s">
        <v>270</v>
      </c>
    </row>
    <row r="50" spans="1:16" ht="369.75" x14ac:dyDescent="0.2">
      <c r="A50" t="s">
        <v>59</v>
      </c>
      <c r="E50" s="29" t="s">
        <v>160</v>
      </c>
    </row>
    <row r="51" spans="1:16" x14ac:dyDescent="0.2">
      <c r="A51" s="18" t="s">
        <v>50</v>
      </c>
      <c r="B51" s="23" t="s">
        <v>46</v>
      </c>
      <c r="C51" s="23" t="s">
        <v>155</v>
      </c>
      <c r="D51" s="18" t="s">
        <v>76</v>
      </c>
      <c r="E51" s="24" t="s">
        <v>156</v>
      </c>
      <c r="F51" s="25" t="s">
        <v>157</v>
      </c>
      <c r="G51" s="26">
        <v>133.98699999999999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27</v>
      </c>
    </row>
    <row r="52" spans="1:16" ht="25.5" x14ac:dyDescent="0.2">
      <c r="A52" s="28" t="s">
        <v>56</v>
      </c>
      <c r="E52" s="29" t="s">
        <v>271</v>
      </c>
    </row>
    <row r="53" spans="1:16" x14ac:dyDescent="0.2">
      <c r="A53" s="30" t="s">
        <v>58</v>
      </c>
      <c r="E53" s="31" t="s">
        <v>272</v>
      </c>
    </row>
    <row r="54" spans="1:16" ht="369.75" x14ac:dyDescent="0.2">
      <c r="A54" t="s">
        <v>59</v>
      </c>
      <c r="E54" s="29" t="s">
        <v>160</v>
      </c>
    </row>
    <row r="55" spans="1:16" x14ac:dyDescent="0.2">
      <c r="A55" s="18" t="s">
        <v>50</v>
      </c>
      <c r="B55" s="23" t="s">
        <v>100</v>
      </c>
      <c r="C55" s="23" t="s">
        <v>273</v>
      </c>
      <c r="D55" s="18" t="s">
        <v>52</v>
      </c>
      <c r="E55" s="24" t="s">
        <v>274</v>
      </c>
      <c r="F55" s="25" t="s">
        <v>157</v>
      </c>
      <c r="G55" s="26">
        <v>4.1310000000000002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27</v>
      </c>
    </row>
    <row r="56" spans="1:16" ht="25.5" x14ac:dyDescent="0.2">
      <c r="A56" s="28" t="s">
        <v>56</v>
      </c>
      <c r="E56" s="29" t="s">
        <v>275</v>
      </c>
    </row>
    <row r="57" spans="1:16" x14ac:dyDescent="0.2">
      <c r="A57" s="30" t="s">
        <v>58</v>
      </c>
      <c r="E57" s="31" t="s">
        <v>276</v>
      </c>
    </row>
    <row r="58" spans="1:16" ht="63.75" x14ac:dyDescent="0.2">
      <c r="A58" t="s">
        <v>59</v>
      </c>
      <c r="E58" s="29" t="s">
        <v>277</v>
      </c>
    </row>
    <row r="59" spans="1:16" x14ac:dyDescent="0.2">
      <c r="A59" s="18" t="s">
        <v>50</v>
      </c>
      <c r="B59" s="23" t="s">
        <v>104</v>
      </c>
      <c r="C59" s="23" t="s">
        <v>278</v>
      </c>
      <c r="D59" s="18" t="s">
        <v>72</v>
      </c>
      <c r="E59" s="24" t="s">
        <v>279</v>
      </c>
      <c r="F59" s="25" t="s">
        <v>157</v>
      </c>
      <c r="G59" s="26">
        <v>34.898000000000003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27</v>
      </c>
    </row>
    <row r="60" spans="1:16" ht="51" x14ac:dyDescent="0.2">
      <c r="A60" s="28" t="s">
        <v>56</v>
      </c>
      <c r="E60" s="29" t="s">
        <v>280</v>
      </c>
    </row>
    <row r="61" spans="1:16" x14ac:dyDescent="0.2">
      <c r="A61" s="30" t="s">
        <v>58</v>
      </c>
      <c r="E61" s="31" t="s">
        <v>281</v>
      </c>
    </row>
    <row r="62" spans="1:16" ht="318.75" x14ac:dyDescent="0.2">
      <c r="A62" t="s">
        <v>59</v>
      </c>
      <c r="E62" s="29" t="s">
        <v>282</v>
      </c>
    </row>
    <row r="63" spans="1:16" x14ac:dyDescent="0.2">
      <c r="A63" s="18" t="s">
        <v>50</v>
      </c>
      <c r="B63" s="23" t="s">
        <v>108</v>
      </c>
      <c r="C63" s="23" t="s">
        <v>278</v>
      </c>
      <c r="D63" s="18" t="s">
        <v>76</v>
      </c>
      <c r="E63" s="24" t="s">
        <v>279</v>
      </c>
      <c r="F63" s="25" t="s">
        <v>157</v>
      </c>
      <c r="G63" s="26">
        <v>32.241999999999997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27</v>
      </c>
    </row>
    <row r="64" spans="1:16" ht="51" x14ac:dyDescent="0.2">
      <c r="A64" s="28" t="s">
        <v>56</v>
      </c>
      <c r="E64" s="29" t="s">
        <v>283</v>
      </c>
    </row>
    <row r="65" spans="1:16" x14ac:dyDescent="0.2">
      <c r="A65" s="30" t="s">
        <v>58</v>
      </c>
      <c r="E65" s="31" t="s">
        <v>284</v>
      </c>
    </row>
    <row r="66" spans="1:16" ht="318.75" x14ac:dyDescent="0.2">
      <c r="A66" t="s">
        <v>59</v>
      </c>
      <c r="E66" s="29" t="s">
        <v>282</v>
      </c>
    </row>
    <row r="67" spans="1:16" x14ac:dyDescent="0.2">
      <c r="A67" s="18" t="s">
        <v>50</v>
      </c>
      <c r="B67" s="23" t="s">
        <v>113</v>
      </c>
      <c r="C67" s="23" t="s">
        <v>285</v>
      </c>
      <c r="D67" s="18" t="s">
        <v>72</v>
      </c>
      <c r="E67" s="24" t="s">
        <v>286</v>
      </c>
      <c r="F67" s="25" t="s">
        <v>157</v>
      </c>
      <c r="G67" s="26">
        <v>197.75700000000001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27</v>
      </c>
    </row>
    <row r="68" spans="1:16" ht="51" x14ac:dyDescent="0.2">
      <c r="A68" s="28" t="s">
        <v>56</v>
      </c>
      <c r="E68" s="29" t="s">
        <v>287</v>
      </c>
    </row>
    <row r="69" spans="1:16" x14ac:dyDescent="0.2">
      <c r="A69" s="30" t="s">
        <v>58</v>
      </c>
      <c r="E69" s="31" t="s">
        <v>288</v>
      </c>
    </row>
    <row r="70" spans="1:16" ht="318.75" x14ac:dyDescent="0.2">
      <c r="A70" t="s">
        <v>59</v>
      </c>
      <c r="E70" s="29" t="s">
        <v>282</v>
      </c>
    </row>
    <row r="71" spans="1:16" x14ac:dyDescent="0.2">
      <c r="A71" s="18" t="s">
        <v>50</v>
      </c>
      <c r="B71" s="23" t="s">
        <v>117</v>
      </c>
      <c r="C71" s="23" t="s">
        <v>285</v>
      </c>
      <c r="D71" s="18" t="s">
        <v>76</v>
      </c>
      <c r="E71" s="24" t="s">
        <v>286</v>
      </c>
      <c r="F71" s="25" t="s">
        <v>157</v>
      </c>
      <c r="G71" s="26">
        <v>182.70500000000001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27</v>
      </c>
    </row>
    <row r="72" spans="1:16" ht="51" x14ac:dyDescent="0.2">
      <c r="A72" s="28" t="s">
        <v>56</v>
      </c>
      <c r="E72" s="29" t="s">
        <v>289</v>
      </c>
    </row>
    <row r="73" spans="1:16" x14ac:dyDescent="0.2">
      <c r="A73" s="30" t="s">
        <v>58</v>
      </c>
      <c r="E73" s="31" t="s">
        <v>290</v>
      </c>
    </row>
    <row r="74" spans="1:16" ht="318.75" x14ac:dyDescent="0.2">
      <c r="A74" t="s">
        <v>59</v>
      </c>
      <c r="E74" s="29" t="s">
        <v>282</v>
      </c>
    </row>
    <row r="75" spans="1:16" x14ac:dyDescent="0.2">
      <c r="A75" s="18" t="s">
        <v>50</v>
      </c>
      <c r="B75" s="23" t="s">
        <v>122</v>
      </c>
      <c r="C75" s="23" t="s">
        <v>291</v>
      </c>
      <c r="D75" s="18" t="s">
        <v>52</v>
      </c>
      <c r="E75" s="24" t="s">
        <v>292</v>
      </c>
      <c r="F75" s="25" t="s">
        <v>157</v>
      </c>
      <c r="G75" s="26">
        <v>3.6629999999999998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27</v>
      </c>
    </row>
    <row r="76" spans="1:16" x14ac:dyDescent="0.2">
      <c r="A76" s="28" t="s">
        <v>56</v>
      </c>
      <c r="E76" s="29" t="s">
        <v>293</v>
      </c>
    </row>
    <row r="77" spans="1:16" x14ac:dyDescent="0.2">
      <c r="A77" s="30" t="s">
        <v>58</v>
      </c>
      <c r="E77" s="31" t="s">
        <v>294</v>
      </c>
    </row>
    <row r="78" spans="1:16" ht="318.75" x14ac:dyDescent="0.2">
      <c r="A78" t="s">
        <v>59</v>
      </c>
      <c r="E78" s="29" t="s">
        <v>295</v>
      </c>
    </row>
    <row r="79" spans="1:16" x14ac:dyDescent="0.2">
      <c r="A79" s="18" t="s">
        <v>50</v>
      </c>
      <c r="B79" s="23" t="s">
        <v>127</v>
      </c>
      <c r="C79" s="23" t="s">
        <v>161</v>
      </c>
      <c r="D79" s="18" t="s">
        <v>52</v>
      </c>
      <c r="E79" s="24" t="s">
        <v>162</v>
      </c>
      <c r="F79" s="25" t="s">
        <v>157</v>
      </c>
      <c r="G79" s="26">
        <v>138.655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27</v>
      </c>
    </row>
    <row r="80" spans="1:16" x14ac:dyDescent="0.2">
      <c r="A80" s="28" t="s">
        <v>56</v>
      </c>
      <c r="E80" s="29" t="s">
        <v>163</v>
      </c>
    </row>
    <row r="81" spans="1:16" x14ac:dyDescent="0.2">
      <c r="A81" s="30" t="s">
        <v>58</v>
      </c>
      <c r="E81" s="31" t="s">
        <v>296</v>
      </c>
    </row>
    <row r="82" spans="1:16" ht="191.25" x14ac:dyDescent="0.2">
      <c r="A82" t="s">
        <v>59</v>
      </c>
      <c r="E82" s="29" t="s">
        <v>164</v>
      </c>
    </row>
    <row r="83" spans="1:16" x14ac:dyDescent="0.2">
      <c r="A83" s="18" t="s">
        <v>50</v>
      </c>
      <c r="B83" s="23" t="s">
        <v>131</v>
      </c>
      <c r="C83" s="23" t="s">
        <v>297</v>
      </c>
      <c r="D83" s="18" t="s">
        <v>52</v>
      </c>
      <c r="E83" s="24" t="s">
        <v>298</v>
      </c>
      <c r="F83" s="25" t="s">
        <v>157</v>
      </c>
      <c r="G83" s="26">
        <v>18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27</v>
      </c>
    </row>
    <row r="84" spans="1:16" ht="25.5" x14ac:dyDescent="0.2">
      <c r="A84" s="28" t="s">
        <v>56</v>
      </c>
      <c r="E84" s="29" t="s">
        <v>299</v>
      </c>
    </row>
    <row r="85" spans="1:16" x14ac:dyDescent="0.2">
      <c r="A85" s="30" t="s">
        <v>58</v>
      </c>
      <c r="E85" s="31" t="s">
        <v>300</v>
      </c>
    </row>
    <row r="86" spans="1:16" ht="280.5" x14ac:dyDescent="0.2">
      <c r="A86" t="s">
        <v>59</v>
      </c>
      <c r="E86" s="29" t="s">
        <v>301</v>
      </c>
    </row>
    <row r="87" spans="1:16" x14ac:dyDescent="0.2">
      <c r="A87" s="18" t="s">
        <v>50</v>
      </c>
      <c r="B87" s="23" t="s">
        <v>302</v>
      </c>
      <c r="C87" s="23" t="s">
        <v>303</v>
      </c>
      <c r="D87" s="18" t="s">
        <v>52</v>
      </c>
      <c r="E87" s="24" t="s">
        <v>304</v>
      </c>
      <c r="F87" s="25" t="s">
        <v>157</v>
      </c>
      <c r="G87" s="26">
        <v>4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27</v>
      </c>
    </row>
    <row r="88" spans="1:16" x14ac:dyDescent="0.2">
      <c r="A88" s="28" t="s">
        <v>56</v>
      </c>
      <c r="E88" s="29" t="s">
        <v>305</v>
      </c>
    </row>
    <row r="89" spans="1:16" x14ac:dyDescent="0.2">
      <c r="A89" s="30" t="s">
        <v>58</v>
      </c>
      <c r="E89" s="31" t="s">
        <v>306</v>
      </c>
    </row>
    <row r="90" spans="1:16" ht="242.25" x14ac:dyDescent="0.2">
      <c r="A90" t="s">
        <v>59</v>
      </c>
      <c r="E90" s="29" t="s">
        <v>307</v>
      </c>
    </row>
    <row r="91" spans="1:16" x14ac:dyDescent="0.2">
      <c r="A91" s="18" t="s">
        <v>50</v>
      </c>
      <c r="B91" s="23" t="s">
        <v>308</v>
      </c>
      <c r="C91" s="23" t="s">
        <v>309</v>
      </c>
      <c r="D91" s="18" t="s">
        <v>72</v>
      </c>
      <c r="E91" s="24" t="s">
        <v>310</v>
      </c>
      <c r="F91" s="25" t="s">
        <v>157</v>
      </c>
      <c r="G91" s="26">
        <v>39.405999999999999</v>
      </c>
      <c r="H91" s="27"/>
      <c r="I91" s="27">
        <f>ROUND(ROUND(H91,2)*ROUND(G91,3),2)</f>
        <v>0</v>
      </c>
      <c r="J91" s="25" t="s">
        <v>55</v>
      </c>
      <c r="O91">
        <f>(I91*21)/100</f>
        <v>0</v>
      </c>
      <c r="P91" t="s">
        <v>27</v>
      </c>
    </row>
    <row r="92" spans="1:16" ht="38.25" x14ac:dyDescent="0.2">
      <c r="A92" s="28" t="s">
        <v>56</v>
      </c>
      <c r="E92" s="29" t="s">
        <v>311</v>
      </c>
    </row>
    <row r="93" spans="1:16" x14ac:dyDescent="0.2">
      <c r="A93" s="30" t="s">
        <v>58</v>
      </c>
      <c r="E93" s="31" t="s">
        <v>312</v>
      </c>
    </row>
    <row r="94" spans="1:16" ht="229.5" x14ac:dyDescent="0.2">
      <c r="A94" t="s">
        <v>59</v>
      </c>
      <c r="E94" s="29" t="s">
        <v>313</v>
      </c>
    </row>
    <row r="95" spans="1:16" x14ac:dyDescent="0.2">
      <c r="A95" s="18" t="s">
        <v>50</v>
      </c>
      <c r="B95" s="23" t="s">
        <v>314</v>
      </c>
      <c r="C95" s="23" t="s">
        <v>309</v>
      </c>
      <c r="D95" s="18" t="s">
        <v>76</v>
      </c>
      <c r="E95" s="24" t="s">
        <v>310</v>
      </c>
      <c r="F95" s="25" t="s">
        <v>157</v>
      </c>
      <c r="G95" s="26">
        <v>74.695999999999998</v>
      </c>
      <c r="H95" s="27"/>
      <c r="I95" s="27">
        <f>ROUND(ROUND(H95,2)*ROUND(G95,3),2)</f>
        <v>0</v>
      </c>
      <c r="J95" s="25" t="s">
        <v>55</v>
      </c>
      <c r="O95">
        <f>(I95*21)/100</f>
        <v>0</v>
      </c>
      <c r="P95" t="s">
        <v>27</v>
      </c>
    </row>
    <row r="96" spans="1:16" ht="38.25" x14ac:dyDescent="0.2">
      <c r="A96" s="28" t="s">
        <v>56</v>
      </c>
      <c r="E96" s="29" t="s">
        <v>315</v>
      </c>
    </row>
    <row r="97" spans="1:16" x14ac:dyDescent="0.2">
      <c r="A97" s="30" t="s">
        <v>58</v>
      </c>
      <c r="E97" s="31" t="s">
        <v>316</v>
      </c>
    </row>
    <row r="98" spans="1:16" ht="229.5" x14ac:dyDescent="0.2">
      <c r="A98" t="s">
        <v>59</v>
      </c>
      <c r="E98" s="29" t="s">
        <v>313</v>
      </c>
    </row>
    <row r="99" spans="1:16" x14ac:dyDescent="0.2">
      <c r="A99" s="18" t="s">
        <v>50</v>
      </c>
      <c r="B99" s="23" t="s">
        <v>317</v>
      </c>
      <c r="C99" s="23" t="s">
        <v>309</v>
      </c>
      <c r="D99" s="18" t="s">
        <v>78</v>
      </c>
      <c r="E99" s="24" t="s">
        <v>310</v>
      </c>
      <c r="F99" s="25" t="s">
        <v>157</v>
      </c>
      <c r="G99" s="26">
        <v>19.702999999999999</v>
      </c>
      <c r="H99" s="27"/>
      <c r="I99" s="27">
        <f>ROUND(ROUND(H99,2)*ROUND(G99,3),2)</f>
        <v>0</v>
      </c>
      <c r="J99" s="25" t="s">
        <v>55</v>
      </c>
      <c r="O99">
        <f>(I99*21)/100</f>
        <v>0</v>
      </c>
      <c r="P99" t="s">
        <v>27</v>
      </c>
    </row>
    <row r="100" spans="1:16" ht="51" x14ac:dyDescent="0.2">
      <c r="A100" s="28" t="s">
        <v>56</v>
      </c>
      <c r="E100" s="29" t="s">
        <v>318</v>
      </c>
    </row>
    <row r="101" spans="1:16" x14ac:dyDescent="0.2">
      <c r="A101" s="30" t="s">
        <v>58</v>
      </c>
      <c r="E101" s="31" t="s">
        <v>319</v>
      </c>
    </row>
    <row r="102" spans="1:16" ht="229.5" x14ac:dyDescent="0.2">
      <c r="A102" t="s">
        <v>59</v>
      </c>
      <c r="E102" s="29" t="s">
        <v>313</v>
      </c>
    </row>
    <row r="103" spans="1:16" x14ac:dyDescent="0.2">
      <c r="A103" s="18" t="s">
        <v>50</v>
      </c>
      <c r="B103" s="23" t="s">
        <v>320</v>
      </c>
      <c r="C103" s="23" t="s">
        <v>309</v>
      </c>
      <c r="D103" s="18" t="s">
        <v>81</v>
      </c>
      <c r="E103" s="24" t="s">
        <v>310</v>
      </c>
      <c r="F103" s="25" t="s">
        <v>157</v>
      </c>
      <c r="G103" s="26">
        <v>37.347999999999999</v>
      </c>
      <c r="H103" s="27"/>
      <c r="I103" s="27">
        <f>ROUND(ROUND(H103,2)*ROUND(G103,3),2)</f>
        <v>0</v>
      </c>
      <c r="J103" s="25" t="s">
        <v>55</v>
      </c>
      <c r="O103">
        <f>(I103*21)/100</f>
        <v>0</v>
      </c>
      <c r="P103" t="s">
        <v>27</v>
      </c>
    </row>
    <row r="104" spans="1:16" ht="51" x14ac:dyDescent="0.2">
      <c r="A104" s="28" t="s">
        <v>56</v>
      </c>
      <c r="E104" s="29" t="s">
        <v>321</v>
      </c>
    </row>
    <row r="105" spans="1:16" x14ac:dyDescent="0.2">
      <c r="A105" s="30" t="s">
        <v>58</v>
      </c>
      <c r="E105" s="31" t="s">
        <v>322</v>
      </c>
    </row>
    <row r="106" spans="1:16" ht="229.5" x14ac:dyDescent="0.2">
      <c r="A106" t="s">
        <v>59</v>
      </c>
      <c r="E106" s="29" t="s">
        <v>313</v>
      </c>
    </row>
    <row r="107" spans="1:16" x14ac:dyDescent="0.2">
      <c r="A107" s="18" t="s">
        <v>50</v>
      </c>
      <c r="B107" s="23" t="s">
        <v>323</v>
      </c>
      <c r="C107" s="23" t="s">
        <v>324</v>
      </c>
      <c r="D107" s="18" t="s">
        <v>72</v>
      </c>
      <c r="E107" s="24" t="s">
        <v>325</v>
      </c>
      <c r="F107" s="25" t="s">
        <v>157</v>
      </c>
      <c r="G107" s="26">
        <v>19.702999999999999</v>
      </c>
      <c r="H107" s="27"/>
      <c r="I107" s="27">
        <f>ROUND(ROUND(H107,2)*ROUND(G107,3),2)</f>
        <v>0</v>
      </c>
      <c r="J107" s="25" t="s">
        <v>55</v>
      </c>
      <c r="O107">
        <f>(I107*21)/100</f>
        <v>0</v>
      </c>
      <c r="P107" t="s">
        <v>27</v>
      </c>
    </row>
    <row r="108" spans="1:16" ht="38.25" x14ac:dyDescent="0.2">
      <c r="A108" s="28" t="s">
        <v>56</v>
      </c>
      <c r="E108" s="29" t="s">
        <v>326</v>
      </c>
    </row>
    <row r="109" spans="1:16" x14ac:dyDescent="0.2">
      <c r="A109" s="30" t="s">
        <v>58</v>
      </c>
      <c r="E109" s="31" t="s">
        <v>319</v>
      </c>
    </row>
    <row r="110" spans="1:16" ht="229.5" x14ac:dyDescent="0.2">
      <c r="A110" t="s">
        <v>59</v>
      </c>
      <c r="E110" s="29" t="s">
        <v>327</v>
      </c>
    </row>
    <row r="111" spans="1:16" x14ac:dyDescent="0.2">
      <c r="A111" s="18" t="s">
        <v>50</v>
      </c>
      <c r="B111" s="23" t="s">
        <v>328</v>
      </c>
      <c r="C111" s="23" t="s">
        <v>324</v>
      </c>
      <c r="D111" s="18" t="s">
        <v>76</v>
      </c>
      <c r="E111" s="24" t="s">
        <v>325</v>
      </c>
      <c r="F111" s="25" t="s">
        <v>157</v>
      </c>
      <c r="G111" s="26">
        <v>37.347999999999999</v>
      </c>
      <c r="H111" s="27"/>
      <c r="I111" s="27">
        <f>ROUND(ROUND(H111,2)*ROUND(G111,3),2)</f>
        <v>0</v>
      </c>
      <c r="J111" s="25" t="s">
        <v>55</v>
      </c>
      <c r="O111">
        <f>(I111*21)/100</f>
        <v>0</v>
      </c>
      <c r="P111" t="s">
        <v>27</v>
      </c>
    </row>
    <row r="112" spans="1:16" ht="38.25" x14ac:dyDescent="0.2">
      <c r="A112" s="28" t="s">
        <v>56</v>
      </c>
      <c r="E112" s="29" t="s">
        <v>329</v>
      </c>
    </row>
    <row r="113" spans="1:16" x14ac:dyDescent="0.2">
      <c r="A113" s="30" t="s">
        <v>58</v>
      </c>
      <c r="E113" s="31" t="s">
        <v>322</v>
      </c>
    </row>
    <row r="114" spans="1:16" ht="229.5" x14ac:dyDescent="0.2">
      <c r="A114" t="s">
        <v>59</v>
      </c>
      <c r="E114" s="29" t="s">
        <v>327</v>
      </c>
    </row>
    <row r="115" spans="1:16" x14ac:dyDescent="0.2">
      <c r="A115" s="18" t="s">
        <v>50</v>
      </c>
      <c r="B115" s="23" t="s">
        <v>330</v>
      </c>
      <c r="C115" s="23" t="s">
        <v>331</v>
      </c>
      <c r="D115" s="18" t="s">
        <v>52</v>
      </c>
      <c r="E115" s="24" t="s">
        <v>332</v>
      </c>
      <c r="F115" s="25" t="s">
        <v>157</v>
      </c>
      <c r="G115" s="26">
        <v>51.33</v>
      </c>
      <c r="H115" s="27"/>
      <c r="I115" s="27">
        <f>ROUND(ROUND(H115,2)*ROUND(G115,3),2)</f>
        <v>0</v>
      </c>
      <c r="J115" s="25" t="s">
        <v>55</v>
      </c>
      <c r="O115">
        <f>(I115*21)/100</f>
        <v>0</v>
      </c>
      <c r="P115" t="s">
        <v>27</v>
      </c>
    </row>
    <row r="116" spans="1:16" ht="25.5" x14ac:dyDescent="0.2">
      <c r="A116" s="28" t="s">
        <v>56</v>
      </c>
      <c r="E116" s="29" t="s">
        <v>333</v>
      </c>
    </row>
    <row r="117" spans="1:16" x14ac:dyDescent="0.2">
      <c r="A117" s="30" t="s">
        <v>58</v>
      </c>
      <c r="E117" s="31" t="s">
        <v>334</v>
      </c>
    </row>
    <row r="118" spans="1:16" ht="293.25" x14ac:dyDescent="0.2">
      <c r="A118" t="s">
        <v>59</v>
      </c>
      <c r="E118" s="29" t="s">
        <v>335</v>
      </c>
    </row>
    <row r="119" spans="1:16" x14ac:dyDescent="0.2">
      <c r="A119" s="18" t="s">
        <v>50</v>
      </c>
      <c r="B119" s="23" t="s">
        <v>336</v>
      </c>
      <c r="C119" s="23" t="s">
        <v>337</v>
      </c>
      <c r="D119" s="18" t="s">
        <v>52</v>
      </c>
      <c r="E119" s="24" t="s">
        <v>338</v>
      </c>
      <c r="F119" s="25" t="s">
        <v>157</v>
      </c>
      <c r="G119" s="26">
        <v>4.0720000000000001</v>
      </c>
      <c r="H119" s="27"/>
      <c r="I119" s="27">
        <f>ROUND(ROUND(H119,2)*ROUND(G119,3),2)</f>
        <v>0</v>
      </c>
      <c r="J119" s="25" t="s">
        <v>55</v>
      </c>
      <c r="O119">
        <f>(I119*21)/100</f>
        <v>0</v>
      </c>
      <c r="P119" t="s">
        <v>27</v>
      </c>
    </row>
    <row r="120" spans="1:16" ht="38.25" x14ac:dyDescent="0.2">
      <c r="A120" s="28" t="s">
        <v>56</v>
      </c>
      <c r="E120" s="29" t="s">
        <v>339</v>
      </c>
    </row>
    <row r="121" spans="1:16" x14ac:dyDescent="0.2">
      <c r="A121" s="30" t="s">
        <v>58</v>
      </c>
      <c r="E121" s="31" t="s">
        <v>340</v>
      </c>
    </row>
    <row r="122" spans="1:16" ht="267.75" x14ac:dyDescent="0.2">
      <c r="A122" t="s">
        <v>59</v>
      </c>
      <c r="E122" s="29" t="s">
        <v>341</v>
      </c>
    </row>
    <row r="123" spans="1:16" x14ac:dyDescent="0.2">
      <c r="A123" s="18" t="s">
        <v>50</v>
      </c>
      <c r="B123" s="23" t="s">
        <v>342</v>
      </c>
      <c r="C123" s="23" t="s">
        <v>343</v>
      </c>
      <c r="D123" s="18" t="s">
        <v>52</v>
      </c>
      <c r="E123" s="24" t="s">
        <v>344</v>
      </c>
      <c r="F123" s="25" t="s">
        <v>211</v>
      </c>
      <c r="G123" s="26">
        <v>690</v>
      </c>
      <c r="H123" s="27"/>
      <c r="I123" s="27">
        <f>ROUND(ROUND(H123,2)*ROUND(G123,3),2)</f>
        <v>0</v>
      </c>
      <c r="J123" s="25" t="s">
        <v>55</v>
      </c>
      <c r="O123">
        <f>(I123*21)/100</f>
        <v>0</v>
      </c>
      <c r="P123" t="s">
        <v>27</v>
      </c>
    </row>
    <row r="124" spans="1:16" ht="25.5" x14ac:dyDescent="0.2">
      <c r="A124" s="28" t="s">
        <v>56</v>
      </c>
      <c r="E124" s="29" t="s">
        <v>345</v>
      </c>
    </row>
    <row r="125" spans="1:16" x14ac:dyDescent="0.2">
      <c r="A125" s="30" t="s">
        <v>58</v>
      </c>
      <c r="E125" s="31" t="s">
        <v>52</v>
      </c>
    </row>
    <row r="126" spans="1:16" ht="38.25" x14ac:dyDescent="0.2">
      <c r="A126" t="s">
        <v>59</v>
      </c>
      <c r="E126" s="29" t="s">
        <v>346</v>
      </c>
    </row>
    <row r="127" spans="1:16" x14ac:dyDescent="0.2">
      <c r="A127" s="18" t="s">
        <v>50</v>
      </c>
      <c r="B127" s="23" t="s">
        <v>347</v>
      </c>
      <c r="C127" s="23" t="s">
        <v>348</v>
      </c>
      <c r="D127" s="18" t="s">
        <v>52</v>
      </c>
      <c r="E127" s="24" t="s">
        <v>349</v>
      </c>
      <c r="F127" s="25" t="s">
        <v>211</v>
      </c>
      <c r="G127" s="26">
        <v>567.82399999999996</v>
      </c>
      <c r="H127" s="27"/>
      <c r="I127" s="27">
        <f>ROUND(ROUND(H127,2)*ROUND(G127,3),2)</f>
        <v>0</v>
      </c>
      <c r="J127" s="25" t="s">
        <v>55</v>
      </c>
      <c r="O127">
        <f>(I127*21)/100</f>
        <v>0</v>
      </c>
      <c r="P127" t="s">
        <v>27</v>
      </c>
    </row>
    <row r="128" spans="1:16" x14ac:dyDescent="0.2">
      <c r="A128" s="28" t="s">
        <v>56</v>
      </c>
      <c r="E128" s="29" t="s">
        <v>350</v>
      </c>
    </row>
    <row r="129" spans="1:18" x14ac:dyDescent="0.2">
      <c r="A129" s="30" t="s">
        <v>58</v>
      </c>
      <c r="E129" s="31" t="s">
        <v>351</v>
      </c>
    </row>
    <row r="130" spans="1:18" ht="25.5" x14ac:dyDescent="0.2">
      <c r="A130" t="s">
        <v>59</v>
      </c>
      <c r="E130" s="29" t="s">
        <v>352</v>
      </c>
    </row>
    <row r="131" spans="1:18" x14ac:dyDescent="0.2">
      <c r="A131" s="18" t="s">
        <v>50</v>
      </c>
      <c r="B131" s="23" t="s">
        <v>353</v>
      </c>
      <c r="C131" s="23" t="s">
        <v>354</v>
      </c>
      <c r="D131" s="18" t="s">
        <v>52</v>
      </c>
      <c r="E131" s="24" t="s">
        <v>355</v>
      </c>
      <c r="F131" s="25" t="s">
        <v>211</v>
      </c>
      <c r="G131" s="26">
        <v>66.983999999999995</v>
      </c>
      <c r="H131" s="27"/>
      <c r="I131" s="27">
        <f>ROUND(ROUND(H131,2)*ROUND(G131,3),2)</f>
        <v>0</v>
      </c>
      <c r="J131" s="25" t="s">
        <v>55</v>
      </c>
      <c r="O131">
        <f>(I131*21)/100</f>
        <v>0</v>
      </c>
      <c r="P131" t="s">
        <v>27</v>
      </c>
    </row>
    <row r="132" spans="1:18" x14ac:dyDescent="0.2">
      <c r="A132" s="28" t="s">
        <v>56</v>
      </c>
      <c r="E132" s="29" t="s">
        <v>356</v>
      </c>
    </row>
    <row r="133" spans="1:18" ht="25.5" x14ac:dyDescent="0.2">
      <c r="A133" s="30" t="s">
        <v>58</v>
      </c>
      <c r="E133" s="31" t="s">
        <v>357</v>
      </c>
    </row>
    <row r="134" spans="1:18" x14ac:dyDescent="0.2">
      <c r="A134" t="s">
        <v>59</v>
      </c>
      <c r="E134" s="29" t="s">
        <v>358</v>
      </c>
    </row>
    <row r="135" spans="1:18" x14ac:dyDescent="0.2">
      <c r="A135" s="18" t="s">
        <v>50</v>
      </c>
      <c r="B135" s="23" t="s">
        <v>359</v>
      </c>
      <c r="C135" s="23" t="s">
        <v>360</v>
      </c>
      <c r="D135" s="18" t="s">
        <v>52</v>
      </c>
      <c r="E135" s="24" t="s">
        <v>361</v>
      </c>
      <c r="F135" s="25" t="s">
        <v>211</v>
      </c>
      <c r="G135" s="26">
        <v>140.99199999999999</v>
      </c>
      <c r="H135" s="27"/>
      <c r="I135" s="27">
        <f>ROUND(ROUND(H135,2)*ROUND(G135,3),2)</f>
        <v>0</v>
      </c>
      <c r="J135" s="25" t="s">
        <v>55</v>
      </c>
      <c r="O135">
        <f>(I135*21)/100</f>
        <v>0</v>
      </c>
      <c r="P135" t="s">
        <v>27</v>
      </c>
    </row>
    <row r="136" spans="1:18" x14ac:dyDescent="0.2">
      <c r="A136" s="28" t="s">
        <v>56</v>
      </c>
      <c r="E136" s="29" t="s">
        <v>362</v>
      </c>
    </row>
    <row r="137" spans="1:18" x14ac:dyDescent="0.2">
      <c r="A137" s="30" t="s">
        <v>58</v>
      </c>
      <c r="E137" s="31" t="s">
        <v>52</v>
      </c>
    </row>
    <row r="138" spans="1:18" ht="38.25" x14ac:dyDescent="0.2">
      <c r="A138" t="s">
        <v>59</v>
      </c>
      <c r="E138" s="29" t="s">
        <v>363</v>
      </c>
    </row>
    <row r="139" spans="1:18" x14ac:dyDescent="0.2">
      <c r="A139" s="18" t="s">
        <v>50</v>
      </c>
      <c r="B139" s="23" t="s">
        <v>364</v>
      </c>
      <c r="C139" s="23" t="s">
        <v>365</v>
      </c>
      <c r="D139" s="18" t="s">
        <v>52</v>
      </c>
      <c r="E139" s="24" t="s">
        <v>366</v>
      </c>
      <c r="F139" s="25" t="s">
        <v>211</v>
      </c>
      <c r="G139" s="26">
        <v>140.99199999999999</v>
      </c>
      <c r="H139" s="27"/>
      <c r="I139" s="27">
        <f>ROUND(ROUND(H139,2)*ROUND(G139,3),2)</f>
        <v>0</v>
      </c>
      <c r="J139" s="25" t="s">
        <v>55</v>
      </c>
      <c r="O139">
        <f>(I139*21)/100</f>
        <v>0</v>
      </c>
      <c r="P139" t="s">
        <v>27</v>
      </c>
    </row>
    <row r="140" spans="1:18" x14ac:dyDescent="0.2">
      <c r="A140" s="28" t="s">
        <v>56</v>
      </c>
      <c r="E140" s="29" t="s">
        <v>52</v>
      </c>
    </row>
    <row r="141" spans="1:18" x14ac:dyDescent="0.2">
      <c r="A141" s="30" t="s">
        <v>58</v>
      </c>
      <c r="E141" s="31" t="s">
        <v>52</v>
      </c>
    </row>
    <row r="142" spans="1:18" ht="25.5" x14ac:dyDescent="0.2">
      <c r="A142" t="s">
        <v>59</v>
      </c>
      <c r="E142" s="29" t="s">
        <v>367</v>
      </c>
    </row>
    <row r="143" spans="1:18" ht="12.75" customHeight="1" x14ac:dyDescent="0.2">
      <c r="A143" s="5" t="s">
        <v>47</v>
      </c>
      <c r="B143" s="5"/>
      <c r="C143" s="32" t="s">
        <v>27</v>
      </c>
      <c r="D143" s="5"/>
      <c r="E143" s="21" t="s">
        <v>368</v>
      </c>
      <c r="F143" s="5"/>
      <c r="G143" s="5"/>
      <c r="H143" s="5"/>
      <c r="I143" s="33">
        <f>0+Q143</f>
        <v>0</v>
      </c>
      <c r="J143" s="5"/>
      <c r="O143">
        <f>0+R143</f>
        <v>0</v>
      </c>
      <c r="Q143">
        <f>0+I144+I148+I152+I156+I160+I164+I168+I172+I176+I180+I184+I188+I192</f>
        <v>0</v>
      </c>
      <c r="R143">
        <f>0+O144+O148+O152+O156+O160+O164+O168+O172+O176+O180+O184+O188+O192</f>
        <v>0</v>
      </c>
    </row>
    <row r="144" spans="1:18" x14ac:dyDescent="0.2">
      <c r="A144" s="18" t="s">
        <v>50</v>
      </c>
      <c r="B144" s="23" t="s">
        <v>369</v>
      </c>
      <c r="C144" s="23" t="s">
        <v>370</v>
      </c>
      <c r="D144" s="18" t="s">
        <v>52</v>
      </c>
      <c r="E144" s="24" t="s">
        <v>371</v>
      </c>
      <c r="F144" s="25" t="s">
        <v>168</v>
      </c>
      <c r="G144" s="26">
        <v>33.454999999999998</v>
      </c>
      <c r="H144" s="27"/>
      <c r="I144" s="27">
        <f>ROUND(ROUND(H144,2)*ROUND(G144,3),2)</f>
        <v>0</v>
      </c>
      <c r="J144" s="25" t="s">
        <v>55</v>
      </c>
      <c r="O144">
        <f>(I144*21)/100</f>
        <v>0</v>
      </c>
      <c r="P144" t="s">
        <v>27</v>
      </c>
    </row>
    <row r="145" spans="1:16" ht="25.5" x14ac:dyDescent="0.2">
      <c r="A145" s="28" t="s">
        <v>56</v>
      </c>
      <c r="E145" s="29" t="s">
        <v>372</v>
      </c>
    </row>
    <row r="146" spans="1:16" x14ac:dyDescent="0.2">
      <c r="A146" s="30" t="s">
        <v>58</v>
      </c>
      <c r="E146" s="31" t="s">
        <v>373</v>
      </c>
    </row>
    <row r="147" spans="1:16" ht="165.75" x14ac:dyDescent="0.2">
      <c r="A147" t="s">
        <v>59</v>
      </c>
      <c r="E147" s="29" t="s">
        <v>374</v>
      </c>
    </row>
    <row r="148" spans="1:16" x14ac:dyDescent="0.2">
      <c r="A148" s="18" t="s">
        <v>50</v>
      </c>
      <c r="B148" s="23" t="s">
        <v>375</v>
      </c>
      <c r="C148" s="23" t="s">
        <v>376</v>
      </c>
      <c r="D148" s="18" t="s">
        <v>52</v>
      </c>
      <c r="E148" s="24" t="s">
        <v>377</v>
      </c>
      <c r="F148" s="25" t="s">
        <v>157</v>
      </c>
      <c r="G148" s="26">
        <v>4.7E-2</v>
      </c>
      <c r="H148" s="27"/>
      <c r="I148" s="27">
        <f>ROUND(ROUND(H148,2)*ROUND(G148,3),2)</f>
        <v>0</v>
      </c>
      <c r="J148" s="25" t="s">
        <v>55</v>
      </c>
      <c r="O148">
        <f>(I148*21)/100</f>
        <v>0</v>
      </c>
      <c r="P148" t="s">
        <v>27</v>
      </c>
    </row>
    <row r="149" spans="1:16" x14ac:dyDescent="0.2">
      <c r="A149" s="28" t="s">
        <v>56</v>
      </c>
      <c r="E149" s="29" t="s">
        <v>378</v>
      </c>
    </row>
    <row r="150" spans="1:16" x14ac:dyDescent="0.2">
      <c r="A150" s="30" t="s">
        <v>58</v>
      </c>
      <c r="E150" s="31" t="s">
        <v>379</v>
      </c>
    </row>
    <row r="151" spans="1:16" ht="51" x14ac:dyDescent="0.2">
      <c r="A151" t="s">
        <v>59</v>
      </c>
      <c r="E151" s="29" t="s">
        <v>380</v>
      </c>
    </row>
    <row r="152" spans="1:16" x14ac:dyDescent="0.2">
      <c r="A152" s="18" t="s">
        <v>50</v>
      </c>
      <c r="B152" s="23" t="s">
        <v>381</v>
      </c>
      <c r="C152" s="23" t="s">
        <v>382</v>
      </c>
      <c r="D152" s="18" t="s">
        <v>52</v>
      </c>
      <c r="E152" s="24" t="s">
        <v>383</v>
      </c>
      <c r="F152" s="25" t="s">
        <v>157</v>
      </c>
      <c r="G152" s="26">
        <v>133.98699999999999</v>
      </c>
      <c r="H152" s="27"/>
      <c r="I152" s="27">
        <f>ROUND(ROUND(H152,2)*ROUND(G152,3),2)</f>
        <v>0</v>
      </c>
      <c r="J152" s="25" t="s">
        <v>55</v>
      </c>
      <c r="O152">
        <f>(I152*21)/100</f>
        <v>0</v>
      </c>
      <c r="P152" t="s">
        <v>27</v>
      </c>
    </row>
    <row r="153" spans="1:16" ht="38.25" x14ac:dyDescent="0.2">
      <c r="A153" s="28" t="s">
        <v>56</v>
      </c>
      <c r="E153" s="29" t="s">
        <v>384</v>
      </c>
    </row>
    <row r="154" spans="1:16" x14ac:dyDescent="0.2">
      <c r="A154" s="30" t="s">
        <v>58</v>
      </c>
      <c r="E154" s="31" t="s">
        <v>52</v>
      </c>
    </row>
    <row r="155" spans="1:16" ht="38.25" x14ac:dyDescent="0.2">
      <c r="A155" t="s">
        <v>59</v>
      </c>
      <c r="E155" s="29" t="s">
        <v>385</v>
      </c>
    </row>
    <row r="156" spans="1:16" x14ac:dyDescent="0.2">
      <c r="A156" s="18" t="s">
        <v>50</v>
      </c>
      <c r="B156" s="23" t="s">
        <v>386</v>
      </c>
      <c r="C156" s="23" t="s">
        <v>387</v>
      </c>
      <c r="D156" s="18" t="s">
        <v>52</v>
      </c>
      <c r="E156" s="24" t="s">
        <v>388</v>
      </c>
      <c r="F156" s="25" t="s">
        <v>141</v>
      </c>
      <c r="G156" s="26">
        <v>7.0220000000000002</v>
      </c>
      <c r="H156" s="27"/>
      <c r="I156" s="27">
        <f>ROUND(ROUND(H156,2)*ROUND(G156,3),2)</f>
        <v>0</v>
      </c>
      <c r="J156" s="25" t="s">
        <v>55</v>
      </c>
      <c r="O156">
        <f>(I156*21)/100</f>
        <v>0</v>
      </c>
      <c r="P156" t="s">
        <v>27</v>
      </c>
    </row>
    <row r="157" spans="1:16" ht="51" x14ac:dyDescent="0.2">
      <c r="A157" s="28" t="s">
        <v>56</v>
      </c>
      <c r="E157" s="29" t="s">
        <v>389</v>
      </c>
    </row>
    <row r="158" spans="1:16" x14ac:dyDescent="0.2">
      <c r="A158" s="30" t="s">
        <v>58</v>
      </c>
      <c r="E158" s="31" t="s">
        <v>390</v>
      </c>
    </row>
    <row r="159" spans="1:16" ht="38.25" x14ac:dyDescent="0.2">
      <c r="A159" t="s">
        <v>59</v>
      </c>
      <c r="E159" s="29" t="s">
        <v>391</v>
      </c>
    </row>
    <row r="160" spans="1:16" x14ac:dyDescent="0.2">
      <c r="A160" s="18" t="s">
        <v>50</v>
      </c>
      <c r="B160" s="23" t="s">
        <v>392</v>
      </c>
      <c r="C160" s="23" t="s">
        <v>393</v>
      </c>
      <c r="D160" s="18" t="s">
        <v>52</v>
      </c>
      <c r="E160" s="24" t="s">
        <v>394</v>
      </c>
      <c r="F160" s="25" t="s">
        <v>211</v>
      </c>
      <c r="G160" s="26">
        <v>75.730999999999995</v>
      </c>
      <c r="H160" s="27"/>
      <c r="I160" s="27">
        <f>ROUND(ROUND(H160,2)*ROUND(G160,3),2)</f>
        <v>0</v>
      </c>
      <c r="J160" s="25" t="s">
        <v>55</v>
      </c>
      <c r="O160">
        <f>(I160*21)/100</f>
        <v>0</v>
      </c>
      <c r="P160" t="s">
        <v>27</v>
      </c>
    </row>
    <row r="161" spans="1:16" x14ac:dyDescent="0.2">
      <c r="A161" s="28" t="s">
        <v>56</v>
      </c>
      <c r="E161" s="29" t="s">
        <v>395</v>
      </c>
    </row>
    <row r="162" spans="1:16" x14ac:dyDescent="0.2">
      <c r="A162" s="30" t="s">
        <v>58</v>
      </c>
      <c r="E162" s="31" t="s">
        <v>396</v>
      </c>
    </row>
    <row r="163" spans="1:16" ht="25.5" x14ac:dyDescent="0.2">
      <c r="A163" t="s">
        <v>59</v>
      </c>
      <c r="E163" s="29" t="s">
        <v>397</v>
      </c>
    </row>
    <row r="164" spans="1:16" x14ac:dyDescent="0.2">
      <c r="A164" s="18" t="s">
        <v>50</v>
      </c>
      <c r="B164" s="23" t="s">
        <v>398</v>
      </c>
      <c r="C164" s="23" t="s">
        <v>399</v>
      </c>
      <c r="D164" s="18" t="s">
        <v>52</v>
      </c>
      <c r="E164" s="24" t="s">
        <v>400</v>
      </c>
      <c r="F164" s="25" t="s">
        <v>168</v>
      </c>
      <c r="G164" s="26">
        <v>334.4</v>
      </c>
      <c r="H164" s="27"/>
      <c r="I164" s="27">
        <f>ROUND(ROUND(H164,2)*ROUND(G164,3),2)</f>
        <v>0</v>
      </c>
      <c r="J164" s="25" t="s">
        <v>55</v>
      </c>
      <c r="O164">
        <f>(I164*21)/100</f>
        <v>0</v>
      </c>
      <c r="P164" t="s">
        <v>27</v>
      </c>
    </row>
    <row r="165" spans="1:16" ht="25.5" x14ac:dyDescent="0.2">
      <c r="A165" s="28" t="s">
        <v>56</v>
      </c>
      <c r="E165" s="29" t="s">
        <v>401</v>
      </c>
    </row>
    <row r="166" spans="1:16" x14ac:dyDescent="0.2">
      <c r="A166" s="30" t="s">
        <v>58</v>
      </c>
      <c r="E166" s="31" t="s">
        <v>402</v>
      </c>
    </row>
    <row r="167" spans="1:16" ht="63.75" x14ac:dyDescent="0.2">
      <c r="A167" t="s">
        <v>59</v>
      </c>
      <c r="E167" s="29" t="s">
        <v>403</v>
      </c>
    </row>
    <row r="168" spans="1:16" x14ac:dyDescent="0.2">
      <c r="A168" s="18" t="s">
        <v>50</v>
      </c>
      <c r="B168" s="23" t="s">
        <v>404</v>
      </c>
      <c r="C168" s="23" t="s">
        <v>405</v>
      </c>
      <c r="D168" s="18" t="s">
        <v>72</v>
      </c>
      <c r="E168" s="24" t="s">
        <v>406</v>
      </c>
      <c r="F168" s="25" t="s">
        <v>157</v>
      </c>
      <c r="G168" s="26">
        <v>11.202999999999999</v>
      </c>
      <c r="H168" s="27"/>
      <c r="I168" s="27">
        <f>ROUND(ROUND(H168,2)*ROUND(G168,3),2)</f>
        <v>0</v>
      </c>
      <c r="J168" s="25" t="s">
        <v>55</v>
      </c>
      <c r="O168">
        <f>(I168*21)/100</f>
        <v>0</v>
      </c>
      <c r="P168" t="s">
        <v>27</v>
      </c>
    </row>
    <row r="169" spans="1:16" ht="25.5" x14ac:dyDescent="0.2">
      <c r="A169" s="28" t="s">
        <v>56</v>
      </c>
      <c r="E169" s="29" t="s">
        <v>407</v>
      </c>
    </row>
    <row r="170" spans="1:16" x14ac:dyDescent="0.2">
      <c r="A170" s="30" t="s">
        <v>58</v>
      </c>
      <c r="E170" s="31" t="s">
        <v>408</v>
      </c>
    </row>
    <row r="171" spans="1:16" ht="369.75" x14ac:dyDescent="0.2">
      <c r="A171" t="s">
        <v>59</v>
      </c>
      <c r="E171" s="29" t="s">
        <v>409</v>
      </c>
    </row>
    <row r="172" spans="1:16" x14ac:dyDescent="0.2">
      <c r="A172" s="18" t="s">
        <v>50</v>
      </c>
      <c r="B172" s="23" t="s">
        <v>410</v>
      </c>
      <c r="C172" s="23" t="s">
        <v>405</v>
      </c>
      <c r="D172" s="18" t="s">
        <v>76</v>
      </c>
      <c r="E172" s="24" t="s">
        <v>406</v>
      </c>
      <c r="F172" s="25" t="s">
        <v>157</v>
      </c>
      <c r="G172" s="26">
        <v>28.995000000000001</v>
      </c>
      <c r="H172" s="27"/>
      <c r="I172" s="27">
        <f>ROUND(ROUND(H172,2)*ROUND(G172,3),2)</f>
        <v>0</v>
      </c>
      <c r="J172" s="25" t="s">
        <v>55</v>
      </c>
      <c r="O172">
        <f>(I172*21)/100</f>
        <v>0</v>
      </c>
      <c r="P172" t="s">
        <v>27</v>
      </c>
    </row>
    <row r="173" spans="1:16" ht="25.5" x14ac:dyDescent="0.2">
      <c r="A173" s="28" t="s">
        <v>56</v>
      </c>
      <c r="E173" s="29" t="s">
        <v>411</v>
      </c>
    </row>
    <row r="174" spans="1:16" x14ac:dyDescent="0.2">
      <c r="A174" s="30" t="s">
        <v>58</v>
      </c>
      <c r="E174" s="31" t="s">
        <v>412</v>
      </c>
    </row>
    <row r="175" spans="1:16" ht="369.75" x14ac:dyDescent="0.2">
      <c r="A175" t="s">
        <v>59</v>
      </c>
      <c r="E175" s="29" t="s">
        <v>413</v>
      </c>
    </row>
    <row r="176" spans="1:16" x14ac:dyDescent="0.2">
      <c r="A176" s="18" t="s">
        <v>50</v>
      </c>
      <c r="B176" s="23" t="s">
        <v>414</v>
      </c>
      <c r="C176" s="23" t="s">
        <v>415</v>
      </c>
      <c r="D176" s="18" t="s">
        <v>72</v>
      </c>
      <c r="E176" s="24" t="s">
        <v>416</v>
      </c>
      <c r="F176" s="25" t="s">
        <v>141</v>
      </c>
      <c r="G176" s="26">
        <v>2.0169999999999999</v>
      </c>
      <c r="H176" s="27"/>
      <c r="I176" s="27">
        <f>ROUND(ROUND(H176,2)*ROUND(G176,3),2)</f>
        <v>0</v>
      </c>
      <c r="J176" s="25" t="s">
        <v>55</v>
      </c>
      <c r="O176">
        <f>(I176*21)/100</f>
        <v>0</v>
      </c>
      <c r="P176" t="s">
        <v>27</v>
      </c>
    </row>
    <row r="177" spans="1:16" x14ac:dyDescent="0.2">
      <c r="A177" s="28" t="s">
        <v>56</v>
      </c>
      <c r="E177" s="29" t="s">
        <v>417</v>
      </c>
    </row>
    <row r="178" spans="1:16" x14ac:dyDescent="0.2">
      <c r="A178" s="30" t="s">
        <v>58</v>
      </c>
      <c r="E178" s="31" t="s">
        <v>418</v>
      </c>
    </row>
    <row r="179" spans="1:16" ht="267.75" x14ac:dyDescent="0.2">
      <c r="A179" t="s">
        <v>59</v>
      </c>
      <c r="E179" s="29" t="s">
        <v>419</v>
      </c>
    </row>
    <row r="180" spans="1:16" x14ac:dyDescent="0.2">
      <c r="A180" s="18" t="s">
        <v>50</v>
      </c>
      <c r="B180" s="23" t="s">
        <v>420</v>
      </c>
      <c r="C180" s="23" t="s">
        <v>415</v>
      </c>
      <c r="D180" s="18" t="s">
        <v>76</v>
      </c>
      <c r="E180" s="24" t="s">
        <v>416</v>
      </c>
      <c r="F180" s="25" t="s">
        <v>141</v>
      </c>
      <c r="G180" s="26">
        <v>4.3490000000000002</v>
      </c>
      <c r="H180" s="27"/>
      <c r="I180" s="27">
        <f>ROUND(ROUND(H180,2)*ROUND(G180,3),2)</f>
        <v>0</v>
      </c>
      <c r="J180" s="25" t="s">
        <v>55</v>
      </c>
      <c r="O180">
        <f>(I180*21)/100</f>
        <v>0</v>
      </c>
      <c r="P180" t="s">
        <v>27</v>
      </c>
    </row>
    <row r="181" spans="1:16" x14ac:dyDescent="0.2">
      <c r="A181" s="28" t="s">
        <v>56</v>
      </c>
      <c r="E181" s="29" t="s">
        <v>421</v>
      </c>
    </row>
    <row r="182" spans="1:16" x14ac:dyDescent="0.2">
      <c r="A182" s="30" t="s">
        <v>58</v>
      </c>
      <c r="E182" s="31" t="s">
        <v>422</v>
      </c>
    </row>
    <row r="183" spans="1:16" ht="267.75" x14ac:dyDescent="0.2">
      <c r="A183" t="s">
        <v>59</v>
      </c>
      <c r="E183" s="29" t="s">
        <v>423</v>
      </c>
    </row>
    <row r="184" spans="1:16" x14ac:dyDescent="0.2">
      <c r="A184" s="18" t="s">
        <v>50</v>
      </c>
      <c r="B184" s="23" t="s">
        <v>424</v>
      </c>
      <c r="C184" s="23" t="s">
        <v>425</v>
      </c>
      <c r="D184" s="18" t="s">
        <v>72</v>
      </c>
      <c r="E184" s="24" t="s">
        <v>426</v>
      </c>
      <c r="F184" s="25" t="s">
        <v>211</v>
      </c>
      <c r="G184" s="26">
        <v>235.91</v>
      </c>
      <c r="H184" s="27"/>
      <c r="I184" s="27">
        <f>ROUND(ROUND(H184,2)*ROUND(G184,3),2)</f>
        <v>0</v>
      </c>
      <c r="J184" s="25" t="s">
        <v>55</v>
      </c>
      <c r="O184">
        <f>(I184*21)/100</f>
        <v>0</v>
      </c>
      <c r="P184" t="s">
        <v>27</v>
      </c>
    </row>
    <row r="185" spans="1:16" ht="25.5" x14ac:dyDescent="0.2">
      <c r="A185" s="28" t="s">
        <v>56</v>
      </c>
      <c r="E185" s="29" t="s">
        <v>427</v>
      </c>
    </row>
    <row r="186" spans="1:16" x14ac:dyDescent="0.2">
      <c r="A186" s="30" t="s">
        <v>58</v>
      </c>
      <c r="E186" s="31" t="s">
        <v>428</v>
      </c>
    </row>
    <row r="187" spans="1:16" ht="102" x14ac:dyDescent="0.2">
      <c r="A187" t="s">
        <v>59</v>
      </c>
      <c r="E187" s="29" t="s">
        <v>429</v>
      </c>
    </row>
    <row r="188" spans="1:16" x14ac:dyDescent="0.2">
      <c r="A188" s="18" t="s">
        <v>50</v>
      </c>
      <c r="B188" s="23" t="s">
        <v>430</v>
      </c>
      <c r="C188" s="23" t="s">
        <v>425</v>
      </c>
      <c r="D188" s="18" t="s">
        <v>76</v>
      </c>
      <c r="E188" s="24" t="s">
        <v>426</v>
      </c>
      <c r="F188" s="25" t="s">
        <v>211</v>
      </c>
      <c r="G188" s="26">
        <v>26</v>
      </c>
      <c r="H188" s="27"/>
      <c r="I188" s="27">
        <f>ROUND(ROUND(H188,2)*ROUND(G188,3),2)</f>
        <v>0</v>
      </c>
      <c r="J188" s="25" t="s">
        <v>55</v>
      </c>
      <c r="O188">
        <f>(I188*21)/100</f>
        <v>0</v>
      </c>
      <c r="P188" t="s">
        <v>27</v>
      </c>
    </row>
    <row r="189" spans="1:16" x14ac:dyDescent="0.2">
      <c r="A189" s="28" t="s">
        <v>56</v>
      </c>
      <c r="E189" s="29" t="s">
        <v>431</v>
      </c>
    </row>
    <row r="190" spans="1:16" x14ac:dyDescent="0.2">
      <c r="A190" s="30" t="s">
        <v>58</v>
      </c>
      <c r="E190" s="31" t="s">
        <v>432</v>
      </c>
    </row>
    <row r="191" spans="1:16" ht="102" x14ac:dyDescent="0.2">
      <c r="A191" t="s">
        <v>59</v>
      </c>
      <c r="E191" s="29" t="s">
        <v>433</v>
      </c>
    </row>
    <row r="192" spans="1:16" x14ac:dyDescent="0.2">
      <c r="A192" s="18" t="s">
        <v>50</v>
      </c>
      <c r="B192" s="23" t="s">
        <v>434</v>
      </c>
      <c r="C192" s="23" t="s">
        <v>435</v>
      </c>
      <c r="D192" s="18" t="s">
        <v>52</v>
      </c>
      <c r="E192" s="24" t="s">
        <v>436</v>
      </c>
      <c r="F192" s="25" t="s">
        <v>211</v>
      </c>
      <c r="G192" s="26">
        <v>117.955</v>
      </c>
      <c r="H192" s="27"/>
      <c r="I192" s="27">
        <f>ROUND(ROUND(H192,2)*ROUND(G192,3),2)</f>
        <v>0</v>
      </c>
      <c r="J192" s="25" t="s">
        <v>55</v>
      </c>
      <c r="O192">
        <f>(I192*21)/100</f>
        <v>0</v>
      </c>
      <c r="P192" t="s">
        <v>27</v>
      </c>
    </row>
    <row r="193" spans="1:18" ht="25.5" x14ac:dyDescent="0.2">
      <c r="A193" s="28" t="s">
        <v>56</v>
      </c>
      <c r="E193" s="29" t="s">
        <v>437</v>
      </c>
    </row>
    <row r="194" spans="1:18" x14ac:dyDescent="0.2">
      <c r="A194" s="30" t="s">
        <v>58</v>
      </c>
      <c r="E194" s="31" t="s">
        <v>438</v>
      </c>
    </row>
    <row r="195" spans="1:18" ht="102" x14ac:dyDescent="0.2">
      <c r="A195" t="s">
        <v>59</v>
      </c>
      <c r="E195" s="29" t="s">
        <v>439</v>
      </c>
    </row>
    <row r="196" spans="1:18" ht="12.75" customHeight="1" x14ac:dyDescent="0.2">
      <c r="A196" s="5" t="s">
        <v>47</v>
      </c>
      <c r="B196" s="5"/>
      <c r="C196" s="32" t="s">
        <v>25</v>
      </c>
      <c r="D196" s="5"/>
      <c r="E196" s="21" t="s">
        <v>440</v>
      </c>
      <c r="F196" s="5"/>
      <c r="G196" s="5"/>
      <c r="H196" s="5"/>
      <c r="I196" s="33">
        <f>0+Q196</f>
        <v>0</v>
      </c>
      <c r="J196" s="5"/>
      <c r="O196">
        <f>0+R196</f>
        <v>0</v>
      </c>
      <c r="Q196">
        <f>0+I197+I201+I205+I209+I213+I217+I221+I225+I229+I233+I237+I241</f>
        <v>0</v>
      </c>
      <c r="R196">
        <f>0+O197+O201+O205+O209+O213+O217+O221+O225+O229+O233+O237+O241</f>
        <v>0</v>
      </c>
    </row>
    <row r="197" spans="1:18" x14ac:dyDescent="0.2">
      <c r="A197" s="18" t="s">
        <v>50</v>
      </c>
      <c r="B197" s="23" t="s">
        <v>441</v>
      </c>
      <c r="C197" s="23" t="s">
        <v>442</v>
      </c>
      <c r="D197" s="18" t="s">
        <v>52</v>
      </c>
      <c r="E197" s="24" t="s">
        <v>443</v>
      </c>
      <c r="F197" s="25" t="s">
        <v>444</v>
      </c>
      <c r="G197" s="26">
        <v>130</v>
      </c>
      <c r="H197" s="27"/>
      <c r="I197" s="27">
        <f>ROUND(ROUND(H197,2)*ROUND(G197,3),2)</f>
        <v>0</v>
      </c>
      <c r="J197" s="25" t="s">
        <v>55</v>
      </c>
      <c r="O197">
        <f>(I197*21)/100</f>
        <v>0</v>
      </c>
      <c r="P197" t="s">
        <v>27</v>
      </c>
    </row>
    <row r="198" spans="1:18" x14ac:dyDescent="0.2">
      <c r="A198" s="28" t="s">
        <v>56</v>
      </c>
      <c r="E198" s="29" t="s">
        <v>445</v>
      </c>
    </row>
    <row r="199" spans="1:18" x14ac:dyDescent="0.2">
      <c r="A199" s="30" t="s">
        <v>58</v>
      </c>
      <c r="E199" s="31" t="s">
        <v>446</v>
      </c>
    </row>
    <row r="200" spans="1:18" ht="25.5" x14ac:dyDescent="0.2">
      <c r="A200" t="s">
        <v>59</v>
      </c>
      <c r="E200" s="29" t="s">
        <v>447</v>
      </c>
    </row>
    <row r="201" spans="1:18" x14ac:dyDescent="0.2">
      <c r="A201" s="18" t="s">
        <v>50</v>
      </c>
      <c r="B201" s="23" t="s">
        <v>448</v>
      </c>
      <c r="C201" s="23" t="s">
        <v>449</v>
      </c>
      <c r="D201" s="18" t="s">
        <v>52</v>
      </c>
      <c r="E201" s="24" t="s">
        <v>450</v>
      </c>
      <c r="F201" s="25" t="s">
        <v>157</v>
      </c>
      <c r="G201" s="26">
        <v>5.5709999999999997</v>
      </c>
      <c r="H201" s="27"/>
      <c r="I201" s="27">
        <f>ROUND(ROUND(H201,2)*ROUND(G201,3),2)</f>
        <v>0</v>
      </c>
      <c r="J201" s="25" t="s">
        <v>55</v>
      </c>
      <c r="O201">
        <f>(I201*21)/100</f>
        <v>0</v>
      </c>
      <c r="P201" t="s">
        <v>27</v>
      </c>
    </row>
    <row r="202" spans="1:18" x14ac:dyDescent="0.2">
      <c r="A202" s="28" t="s">
        <v>56</v>
      </c>
      <c r="E202" s="29" t="s">
        <v>451</v>
      </c>
    </row>
    <row r="203" spans="1:18" x14ac:dyDescent="0.2">
      <c r="A203" s="30" t="s">
        <v>58</v>
      </c>
      <c r="E203" s="31" t="s">
        <v>452</v>
      </c>
    </row>
    <row r="204" spans="1:18" ht="382.5" x14ac:dyDescent="0.2">
      <c r="A204" t="s">
        <v>59</v>
      </c>
      <c r="E204" s="29" t="s">
        <v>453</v>
      </c>
    </row>
    <row r="205" spans="1:18" x14ac:dyDescent="0.2">
      <c r="A205" s="18" t="s">
        <v>50</v>
      </c>
      <c r="B205" s="23" t="s">
        <v>454</v>
      </c>
      <c r="C205" s="23" t="s">
        <v>455</v>
      </c>
      <c r="D205" s="18" t="s">
        <v>52</v>
      </c>
      <c r="E205" s="24" t="s">
        <v>456</v>
      </c>
      <c r="F205" s="25" t="s">
        <v>141</v>
      </c>
      <c r="G205" s="26">
        <v>1.1140000000000001</v>
      </c>
      <c r="H205" s="27"/>
      <c r="I205" s="27">
        <f>ROUND(ROUND(H205,2)*ROUND(G205,3),2)</f>
        <v>0</v>
      </c>
      <c r="J205" s="25" t="s">
        <v>55</v>
      </c>
      <c r="O205">
        <f>(I205*21)/100</f>
        <v>0</v>
      </c>
      <c r="P205" t="s">
        <v>27</v>
      </c>
    </row>
    <row r="206" spans="1:18" x14ac:dyDescent="0.2">
      <c r="A206" s="28" t="s">
        <v>56</v>
      </c>
      <c r="E206" s="29" t="s">
        <v>457</v>
      </c>
    </row>
    <row r="207" spans="1:18" x14ac:dyDescent="0.2">
      <c r="A207" s="30" t="s">
        <v>58</v>
      </c>
      <c r="E207" s="31" t="s">
        <v>458</v>
      </c>
    </row>
    <row r="208" spans="1:18" ht="242.25" x14ac:dyDescent="0.2">
      <c r="A208" t="s">
        <v>59</v>
      </c>
      <c r="E208" s="29" t="s">
        <v>459</v>
      </c>
    </row>
    <row r="209" spans="1:16" x14ac:dyDescent="0.2">
      <c r="A209" s="18" t="s">
        <v>50</v>
      </c>
      <c r="B209" s="23" t="s">
        <v>460</v>
      </c>
      <c r="C209" s="23" t="s">
        <v>461</v>
      </c>
      <c r="D209" s="18" t="s">
        <v>72</v>
      </c>
      <c r="E209" s="24" t="s">
        <v>462</v>
      </c>
      <c r="F209" s="25" t="s">
        <v>157</v>
      </c>
      <c r="G209" s="26">
        <v>8.6039999999999992</v>
      </c>
      <c r="H209" s="27"/>
      <c r="I209" s="27">
        <f>ROUND(ROUND(H209,2)*ROUND(G209,3),2)</f>
        <v>0</v>
      </c>
      <c r="J209" s="25" t="s">
        <v>55</v>
      </c>
      <c r="O209">
        <f>(I209*21)/100</f>
        <v>0</v>
      </c>
      <c r="P209" t="s">
        <v>27</v>
      </c>
    </row>
    <row r="210" spans="1:16" ht="38.25" x14ac:dyDescent="0.2">
      <c r="A210" s="28" t="s">
        <v>56</v>
      </c>
      <c r="E210" s="29" t="s">
        <v>463</v>
      </c>
    </row>
    <row r="211" spans="1:16" x14ac:dyDescent="0.2">
      <c r="A211" s="30" t="s">
        <v>58</v>
      </c>
      <c r="E211" s="31" t="s">
        <v>464</v>
      </c>
    </row>
    <row r="212" spans="1:16" ht="38.25" x14ac:dyDescent="0.2">
      <c r="A212" t="s">
        <v>59</v>
      </c>
      <c r="E212" s="29" t="s">
        <v>465</v>
      </c>
    </row>
    <row r="213" spans="1:16" x14ac:dyDescent="0.2">
      <c r="A213" s="18" t="s">
        <v>50</v>
      </c>
      <c r="B213" s="23" t="s">
        <v>466</v>
      </c>
      <c r="C213" s="23" t="s">
        <v>461</v>
      </c>
      <c r="D213" s="18" t="s">
        <v>76</v>
      </c>
      <c r="E213" s="24" t="s">
        <v>462</v>
      </c>
      <c r="F213" s="25" t="s">
        <v>157</v>
      </c>
      <c r="G213" s="26">
        <v>8.6039999999999992</v>
      </c>
      <c r="H213" s="27"/>
      <c r="I213" s="27">
        <f>ROUND(ROUND(H213,2)*ROUND(G213,3),2)</f>
        <v>0</v>
      </c>
      <c r="J213" s="25" t="s">
        <v>55</v>
      </c>
      <c r="O213">
        <f>(I213*21)/100</f>
        <v>0</v>
      </c>
      <c r="P213" t="s">
        <v>27</v>
      </c>
    </row>
    <row r="214" spans="1:16" ht="38.25" x14ac:dyDescent="0.2">
      <c r="A214" s="28" t="s">
        <v>56</v>
      </c>
      <c r="E214" s="29" t="s">
        <v>467</v>
      </c>
    </row>
    <row r="215" spans="1:16" x14ac:dyDescent="0.2">
      <c r="A215" s="30" t="s">
        <v>58</v>
      </c>
      <c r="E215" s="31" t="s">
        <v>464</v>
      </c>
    </row>
    <row r="216" spans="1:16" ht="38.25" x14ac:dyDescent="0.2">
      <c r="A216" t="s">
        <v>59</v>
      </c>
      <c r="E216" s="29" t="s">
        <v>465</v>
      </c>
    </row>
    <row r="217" spans="1:16" x14ac:dyDescent="0.2">
      <c r="A217" s="18" t="s">
        <v>50</v>
      </c>
      <c r="B217" s="23" t="s">
        <v>468</v>
      </c>
      <c r="C217" s="23" t="s">
        <v>469</v>
      </c>
      <c r="D217" s="18" t="s">
        <v>52</v>
      </c>
      <c r="E217" s="24" t="s">
        <v>470</v>
      </c>
      <c r="F217" s="25" t="s">
        <v>157</v>
      </c>
      <c r="G217" s="26">
        <v>48.344000000000001</v>
      </c>
      <c r="H217" s="27"/>
      <c r="I217" s="27">
        <f>ROUND(ROUND(H217,2)*ROUND(G217,3),2)</f>
        <v>0</v>
      </c>
      <c r="J217" s="25" t="s">
        <v>55</v>
      </c>
      <c r="O217">
        <f>(I217*21)/100</f>
        <v>0</v>
      </c>
      <c r="P217" t="s">
        <v>27</v>
      </c>
    </row>
    <row r="218" spans="1:16" x14ac:dyDescent="0.2">
      <c r="A218" s="28" t="s">
        <v>56</v>
      </c>
      <c r="E218" s="29" t="s">
        <v>471</v>
      </c>
    </row>
    <row r="219" spans="1:16" x14ac:dyDescent="0.2">
      <c r="A219" s="30" t="s">
        <v>58</v>
      </c>
      <c r="E219" s="31" t="s">
        <v>472</v>
      </c>
    </row>
    <row r="220" spans="1:16" ht="369.75" x14ac:dyDescent="0.2">
      <c r="A220" t="s">
        <v>59</v>
      </c>
      <c r="E220" s="29" t="s">
        <v>473</v>
      </c>
    </row>
    <row r="221" spans="1:16" x14ac:dyDescent="0.2">
      <c r="A221" s="18" t="s">
        <v>50</v>
      </c>
      <c r="B221" s="23" t="s">
        <v>474</v>
      </c>
      <c r="C221" s="23" t="s">
        <v>475</v>
      </c>
      <c r="D221" s="18" t="s">
        <v>52</v>
      </c>
      <c r="E221" s="24" t="s">
        <v>476</v>
      </c>
      <c r="F221" s="25" t="s">
        <v>141</v>
      </c>
      <c r="G221" s="26">
        <v>6.2850000000000001</v>
      </c>
      <c r="H221" s="27"/>
      <c r="I221" s="27">
        <f>ROUND(ROUND(H221,2)*ROUND(G221,3),2)</f>
        <v>0</v>
      </c>
      <c r="J221" s="25" t="s">
        <v>55</v>
      </c>
      <c r="O221">
        <f>(I221*21)/100</f>
        <v>0</v>
      </c>
      <c r="P221" t="s">
        <v>27</v>
      </c>
    </row>
    <row r="222" spans="1:16" x14ac:dyDescent="0.2">
      <c r="A222" s="28" t="s">
        <v>56</v>
      </c>
      <c r="E222" s="29" t="s">
        <v>477</v>
      </c>
    </row>
    <row r="223" spans="1:16" x14ac:dyDescent="0.2">
      <c r="A223" s="30" t="s">
        <v>58</v>
      </c>
      <c r="E223" s="31" t="s">
        <v>478</v>
      </c>
    </row>
    <row r="224" spans="1:16" ht="267.75" x14ac:dyDescent="0.2">
      <c r="A224" t="s">
        <v>59</v>
      </c>
      <c r="E224" s="29" t="s">
        <v>423</v>
      </c>
    </row>
    <row r="225" spans="1:16" x14ac:dyDescent="0.2">
      <c r="A225" s="18" t="s">
        <v>50</v>
      </c>
      <c r="B225" s="23" t="s">
        <v>479</v>
      </c>
      <c r="C225" s="23" t="s">
        <v>480</v>
      </c>
      <c r="D225" s="18" t="s">
        <v>52</v>
      </c>
      <c r="E225" s="24" t="s">
        <v>481</v>
      </c>
      <c r="F225" s="25" t="s">
        <v>157</v>
      </c>
      <c r="G225" s="26">
        <v>7.8970000000000002</v>
      </c>
      <c r="H225" s="27"/>
      <c r="I225" s="27">
        <f>ROUND(ROUND(H225,2)*ROUND(G225,3),2)</f>
        <v>0</v>
      </c>
      <c r="J225" s="25" t="s">
        <v>55</v>
      </c>
      <c r="O225">
        <f>(I225*21)/100</f>
        <v>0</v>
      </c>
      <c r="P225" t="s">
        <v>27</v>
      </c>
    </row>
    <row r="226" spans="1:16" x14ac:dyDescent="0.2">
      <c r="A226" s="28" t="s">
        <v>56</v>
      </c>
      <c r="E226" s="29" t="s">
        <v>482</v>
      </c>
    </row>
    <row r="227" spans="1:16" x14ac:dyDescent="0.2">
      <c r="A227" s="30" t="s">
        <v>58</v>
      </c>
      <c r="E227" s="31" t="s">
        <v>483</v>
      </c>
    </row>
    <row r="228" spans="1:16" ht="369.75" x14ac:dyDescent="0.2">
      <c r="A228" t="s">
        <v>59</v>
      </c>
      <c r="E228" s="29" t="s">
        <v>473</v>
      </c>
    </row>
    <row r="229" spans="1:16" x14ac:dyDescent="0.2">
      <c r="A229" s="18" t="s">
        <v>50</v>
      </c>
      <c r="B229" s="23" t="s">
        <v>484</v>
      </c>
      <c r="C229" s="23" t="s">
        <v>485</v>
      </c>
      <c r="D229" s="18" t="s">
        <v>52</v>
      </c>
      <c r="E229" s="24" t="s">
        <v>486</v>
      </c>
      <c r="F229" s="25" t="s">
        <v>141</v>
      </c>
      <c r="G229" s="26">
        <v>1.421</v>
      </c>
      <c r="H229" s="27"/>
      <c r="I229" s="27">
        <f>ROUND(ROUND(H229,2)*ROUND(G229,3),2)</f>
        <v>0</v>
      </c>
      <c r="J229" s="25" t="s">
        <v>55</v>
      </c>
      <c r="O229">
        <f>(I229*21)/100</f>
        <v>0</v>
      </c>
      <c r="P229" t="s">
        <v>27</v>
      </c>
    </row>
    <row r="230" spans="1:16" x14ac:dyDescent="0.2">
      <c r="A230" s="28" t="s">
        <v>56</v>
      </c>
      <c r="E230" s="29" t="s">
        <v>487</v>
      </c>
    </row>
    <row r="231" spans="1:16" x14ac:dyDescent="0.2">
      <c r="A231" s="30" t="s">
        <v>58</v>
      </c>
      <c r="E231" s="31" t="s">
        <v>488</v>
      </c>
    </row>
    <row r="232" spans="1:16" ht="267.75" x14ac:dyDescent="0.2">
      <c r="A232" t="s">
        <v>59</v>
      </c>
      <c r="E232" s="29" t="s">
        <v>423</v>
      </c>
    </row>
    <row r="233" spans="1:16" x14ac:dyDescent="0.2">
      <c r="A233" s="18" t="s">
        <v>50</v>
      </c>
      <c r="B233" s="23" t="s">
        <v>489</v>
      </c>
      <c r="C233" s="23" t="s">
        <v>490</v>
      </c>
      <c r="D233" s="18" t="s">
        <v>52</v>
      </c>
      <c r="E233" s="24" t="s">
        <v>491</v>
      </c>
      <c r="F233" s="25" t="s">
        <v>157</v>
      </c>
      <c r="G233" s="26">
        <v>26.488</v>
      </c>
      <c r="H233" s="27"/>
      <c r="I233" s="27">
        <f>ROUND(ROUND(H233,2)*ROUND(G233,3),2)</f>
        <v>0</v>
      </c>
      <c r="J233" s="25" t="s">
        <v>55</v>
      </c>
      <c r="O233">
        <f>(I233*21)/100</f>
        <v>0</v>
      </c>
      <c r="P233" t="s">
        <v>27</v>
      </c>
    </row>
    <row r="234" spans="1:16" ht="25.5" x14ac:dyDescent="0.2">
      <c r="A234" s="28" t="s">
        <v>56</v>
      </c>
      <c r="E234" s="29" t="s">
        <v>492</v>
      </c>
    </row>
    <row r="235" spans="1:16" x14ac:dyDescent="0.2">
      <c r="A235" s="30" t="s">
        <v>58</v>
      </c>
      <c r="E235" s="31" t="s">
        <v>493</v>
      </c>
    </row>
    <row r="236" spans="1:16" ht="369.75" x14ac:dyDescent="0.2">
      <c r="A236" t="s">
        <v>59</v>
      </c>
      <c r="E236" s="29" t="s">
        <v>494</v>
      </c>
    </row>
    <row r="237" spans="1:16" x14ac:dyDescent="0.2">
      <c r="A237" s="18" t="s">
        <v>50</v>
      </c>
      <c r="B237" s="23" t="s">
        <v>495</v>
      </c>
      <c r="C237" s="23" t="s">
        <v>496</v>
      </c>
      <c r="D237" s="18" t="s">
        <v>72</v>
      </c>
      <c r="E237" s="24" t="s">
        <v>497</v>
      </c>
      <c r="F237" s="25" t="s">
        <v>141</v>
      </c>
      <c r="G237" s="26">
        <v>3.3420000000000001</v>
      </c>
      <c r="H237" s="27"/>
      <c r="I237" s="27">
        <f>ROUND(ROUND(H237,2)*ROUND(G237,3),2)</f>
        <v>0</v>
      </c>
      <c r="J237" s="25" t="s">
        <v>55</v>
      </c>
      <c r="O237">
        <f>(I237*21)/100</f>
        <v>0</v>
      </c>
      <c r="P237" t="s">
        <v>27</v>
      </c>
    </row>
    <row r="238" spans="1:16" x14ac:dyDescent="0.2">
      <c r="A238" s="28" t="s">
        <v>56</v>
      </c>
      <c r="E238" s="29" t="s">
        <v>498</v>
      </c>
    </row>
    <row r="239" spans="1:16" x14ac:dyDescent="0.2">
      <c r="A239" s="30" t="s">
        <v>58</v>
      </c>
      <c r="E239" s="31" t="s">
        <v>499</v>
      </c>
    </row>
    <row r="240" spans="1:16" ht="267.75" x14ac:dyDescent="0.2">
      <c r="A240" t="s">
        <v>59</v>
      </c>
      <c r="E240" s="29" t="s">
        <v>419</v>
      </c>
    </row>
    <row r="241" spans="1:18" x14ac:dyDescent="0.2">
      <c r="A241" s="18" t="s">
        <v>50</v>
      </c>
      <c r="B241" s="23" t="s">
        <v>500</v>
      </c>
      <c r="C241" s="23" t="s">
        <v>496</v>
      </c>
      <c r="D241" s="18" t="s">
        <v>76</v>
      </c>
      <c r="E241" s="24" t="s">
        <v>497</v>
      </c>
      <c r="F241" s="25" t="s">
        <v>141</v>
      </c>
      <c r="G241" s="26">
        <v>1.5840000000000001</v>
      </c>
      <c r="H241" s="27"/>
      <c r="I241" s="27">
        <f>ROUND(ROUND(H241,2)*ROUND(G241,3),2)</f>
        <v>0</v>
      </c>
      <c r="J241" s="25" t="s">
        <v>55</v>
      </c>
      <c r="O241">
        <f>(I241*21)/100</f>
        <v>0</v>
      </c>
      <c r="P241" t="s">
        <v>27</v>
      </c>
    </row>
    <row r="242" spans="1:18" x14ac:dyDescent="0.2">
      <c r="A242" s="28" t="s">
        <v>56</v>
      </c>
      <c r="E242" s="29" t="s">
        <v>501</v>
      </c>
    </row>
    <row r="243" spans="1:18" x14ac:dyDescent="0.2">
      <c r="A243" s="30" t="s">
        <v>58</v>
      </c>
      <c r="E243" s="31" t="s">
        <v>502</v>
      </c>
    </row>
    <row r="244" spans="1:18" ht="267.75" x14ac:dyDescent="0.2">
      <c r="A244" t="s">
        <v>59</v>
      </c>
      <c r="E244" s="29" t="s">
        <v>423</v>
      </c>
    </row>
    <row r="245" spans="1:18" ht="12.75" customHeight="1" x14ac:dyDescent="0.2">
      <c r="A245" s="5" t="s">
        <v>47</v>
      </c>
      <c r="B245" s="5"/>
      <c r="C245" s="32" t="s">
        <v>36</v>
      </c>
      <c r="D245" s="5"/>
      <c r="E245" s="21" t="s">
        <v>503</v>
      </c>
      <c r="F245" s="5"/>
      <c r="G245" s="5"/>
      <c r="H245" s="5"/>
      <c r="I245" s="33">
        <f>0+Q245</f>
        <v>0</v>
      </c>
      <c r="J245" s="5"/>
      <c r="O245">
        <f>0+R245</f>
        <v>0</v>
      </c>
      <c r="Q245">
        <f>0+I246+I250+I254+I258+I262+I266+I270+I274+I278+I282+I286+I290+I294</f>
        <v>0</v>
      </c>
      <c r="R245">
        <f>0+O246+O250+O254+O258+O262+O266+O270+O274+O278+O282+O286+O290+O294</f>
        <v>0</v>
      </c>
    </row>
    <row r="246" spans="1:18" x14ac:dyDescent="0.2">
      <c r="A246" s="18" t="s">
        <v>50</v>
      </c>
      <c r="B246" s="23" t="s">
        <v>504</v>
      </c>
      <c r="C246" s="23" t="s">
        <v>505</v>
      </c>
      <c r="D246" s="18" t="s">
        <v>72</v>
      </c>
      <c r="E246" s="24" t="s">
        <v>506</v>
      </c>
      <c r="F246" s="25" t="s">
        <v>157</v>
      </c>
      <c r="G246" s="26">
        <v>0.84799999999999998</v>
      </c>
      <c r="H246" s="27"/>
      <c r="I246" s="27">
        <f>ROUND(ROUND(H246,2)*ROUND(G246,3),2)</f>
        <v>0</v>
      </c>
      <c r="J246" s="25" t="s">
        <v>55</v>
      </c>
      <c r="O246">
        <f>(I246*21)/100</f>
        <v>0</v>
      </c>
      <c r="P246" t="s">
        <v>27</v>
      </c>
    </row>
    <row r="247" spans="1:18" ht="38.25" x14ac:dyDescent="0.2">
      <c r="A247" s="28" t="s">
        <v>56</v>
      </c>
      <c r="E247" s="29" t="s">
        <v>507</v>
      </c>
    </row>
    <row r="248" spans="1:18" x14ac:dyDescent="0.2">
      <c r="A248" s="30" t="s">
        <v>58</v>
      </c>
      <c r="E248" s="31" t="s">
        <v>508</v>
      </c>
    </row>
    <row r="249" spans="1:18" ht="38.25" x14ac:dyDescent="0.2">
      <c r="A249" t="s">
        <v>59</v>
      </c>
      <c r="E249" s="29" t="s">
        <v>509</v>
      </c>
    </row>
    <row r="250" spans="1:18" x14ac:dyDescent="0.2">
      <c r="A250" s="18" t="s">
        <v>50</v>
      </c>
      <c r="B250" s="23" t="s">
        <v>510</v>
      </c>
      <c r="C250" s="23" t="s">
        <v>505</v>
      </c>
      <c r="D250" s="18" t="s">
        <v>76</v>
      </c>
      <c r="E250" s="24" t="s">
        <v>506</v>
      </c>
      <c r="F250" s="25" t="s">
        <v>157</v>
      </c>
      <c r="G250" s="26">
        <v>2.5430000000000001</v>
      </c>
      <c r="H250" s="27"/>
      <c r="I250" s="27">
        <f>ROUND(ROUND(H250,2)*ROUND(G250,3),2)</f>
        <v>0</v>
      </c>
      <c r="J250" s="25" t="s">
        <v>55</v>
      </c>
      <c r="O250">
        <f>(I250*21)/100</f>
        <v>0</v>
      </c>
      <c r="P250" t="s">
        <v>27</v>
      </c>
    </row>
    <row r="251" spans="1:18" ht="25.5" x14ac:dyDescent="0.2">
      <c r="A251" s="28" t="s">
        <v>56</v>
      </c>
      <c r="E251" s="29" t="s">
        <v>511</v>
      </c>
    </row>
    <row r="252" spans="1:18" x14ac:dyDescent="0.2">
      <c r="A252" s="30" t="s">
        <v>58</v>
      </c>
      <c r="E252" s="31" t="s">
        <v>512</v>
      </c>
    </row>
    <row r="253" spans="1:18" ht="38.25" x14ac:dyDescent="0.2">
      <c r="A253" t="s">
        <v>59</v>
      </c>
      <c r="E253" s="29" t="s">
        <v>509</v>
      </c>
    </row>
    <row r="254" spans="1:18" x14ac:dyDescent="0.2">
      <c r="A254" s="18" t="s">
        <v>50</v>
      </c>
      <c r="B254" s="23" t="s">
        <v>513</v>
      </c>
      <c r="C254" s="23" t="s">
        <v>514</v>
      </c>
      <c r="D254" s="18" t="s">
        <v>72</v>
      </c>
      <c r="E254" s="24" t="s">
        <v>515</v>
      </c>
      <c r="F254" s="25" t="s">
        <v>157</v>
      </c>
      <c r="G254" s="26">
        <v>14.346</v>
      </c>
      <c r="H254" s="27"/>
      <c r="I254" s="27">
        <f>ROUND(ROUND(H254,2)*ROUND(G254,3),2)</f>
        <v>0</v>
      </c>
      <c r="J254" s="25" t="s">
        <v>55</v>
      </c>
      <c r="O254">
        <f>(I254*21)/100</f>
        <v>0</v>
      </c>
      <c r="P254" t="s">
        <v>27</v>
      </c>
    </row>
    <row r="255" spans="1:18" x14ac:dyDescent="0.2">
      <c r="A255" s="28" t="s">
        <v>56</v>
      </c>
      <c r="E255" s="29" t="s">
        <v>516</v>
      </c>
    </row>
    <row r="256" spans="1:18" x14ac:dyDescent="0.2">
      <c r="A256" s="30" t="s">
        <v>58</v>
      </c>
      <c r="E256" s="31" t="s">
        <v>517</v>
      </c>
    </row>
    <row r="257" spans="1:16" ht="369.75" x14ac:dyDescent="0.2">
      <c r="A257" t="s">
        <v>59</v>
      </c>
      <c r="E257" s="29" t="s">
        <v>494</v>
      </c>
    </row>
    <row r="258" spans="1:16" x14ac:dyDescent="0.2">
      <c r="A258" s="18" t="s">
        <v>50</v>
      </c>
      <c r="B258" s="23" t="s">
        <v>518</v>
      </c>
      <c r="C258" s="23" t="s">
        <v>514</v>
      </c>
      <c r="D258" s="18" t="s">
        <v>76</v>
      </c>
      <c r="E258" s="24" t="s">
        <v>515</v>
      </c>
      <c r="F258" s="25" t="s">
        <v>157</v>
      </c>
      <c r="G258" s="26">
        <v>17.603000000000002</v>
      </c>
      <c r="H258" s="27"/>
      <c r="I258" s="27">
        <f>ROUND(ROUND(H258,2)*ROUND(G258,3),2)</f>
        <v>0</v>
      </c>
      <c r="J258" s="25" t="s">
        <v>55</v>
      </c>
      <c r="O258">
        <f>(I258*21)/100</f>
        <v>0</v>
      </c>
      <c r="P258" t="s">
        <v>27</v>
      </c>
    </row>
    <row r="259" spans="1:16" x14ac:dyDescent="0.2">
      <c r="A259" s="28" t="s">
        <v>56</v>
      </c>
      <c r="E259" s="29" t="s">
        <v>519</v>
      </c>
    </row>
    <row r="260" spans="1:16" x14ac:dyDescent="0.2">
      <c r="A260" s="30" t="s">
        <v>58</v>
      </c>
      <c r="E260" s="31" t="s">
        <v>520</v>
      </c>
    </row>
    <row r="261" spans="1:16" ht="369.75" x14ac:dyDescent="0.2">
      <c r="A261" t="s">
        <v>59</v>
      </c>
      <c r="E261" s="29" t="s">
        <v>494</v>
      </c>
    </row>
    <row r="262" spans="1:16" x14ac:dyDescent="0.2">
      <c r="A262" s="18" t="s">
        <v>50</v>
      </c>
      <c r="B262" s="23" t="s">
        <v>521</v>
      </c>
      <c r="C262" s="23" t="s">
        <v>514</v>
      </c>
      <c r="D262" s="18" t="s">
        <v>78</v>
      </c>
      <c r="E262" s="24" t="s">
        <v>515</v>
      </c>
      <c r="F262" s="25" t="s">
        <v>157</v>
      </c>
      <c r="G262" s="26">
        <v>21.324999999999999</v>
      </c>
      <c r="H262" s="27"/>
      <c r="I262" s="27">
        <f>ROUND(ROUND(H262,2)*ROUND(G262,3),2)</f>
        <v>0</v>
      </c>
      <c r="J262" s="25" t="s">
        <v>55</v>
      </c>
      <c r="O262">
        <f>(I262*21)/100</f>
        <v>0</v>
      </c>
      <c r="P262" t="s">
        <v>27</v>
      </c>
    </row>
    <row r="263" spans="1:16" x14ac:dyDescent="0.2">
      <c r="A263" s="28" t="s">
        <v>56</v>
      </c>
      <c r="E263" s="29" t="s">
        <v>522</v>
      </c>
    </row>
    <row r="264" spans="1:16" x14ac:dyDescent="0.2">
      <c r="A264" s="30" t="s">
        <v>58</v>
      </c>
      <c r="E264" s="31" t="s">
        <v>523</v>
      </c>
    </row>
    <row r="265" spans="1:16" ht="395.25" x14ac:dyDescent="0.2">
      <c r="A265" t="s">
        <v>59</v>
      </c>
      <c r="E265" s="29" t="s">
        <v>524</v>
      </c>
    </row>
    <row r="266" spans="1:16" x14ac:dyDescent="0.2">
      <c r="A266" s="18" t="s">
        <v>50</v>
      </c>
      <c r="B266" s="23" t="s">
        <v>525</v>
      </c>
      <c r="C266" s="23" t="s">
        <v>514</v>
      </c>
      <c r="D266" s="18" t="s">
        <v>81</v>
      </c>
      <c r="E266" s="24" t="s">
        <v>515</v>
      </c>
      <c r="F266" s="25" t="s">
        <v>157</v>
      </c>
      <c r="G266" s="26">
        <v>44.109000000000002</v>
      </c>
      <c r="H266" s="27"/>
      <c r="I266" s="27">
        <f>ROUND(ROUND(H266,2)*ROUND(G266,3),2)</f>
        <v>0</v>
      </c>
      <c r="J266" s="25" t="s">
        <v>55</v>
      </c>
      <c r="O266">
        <f>(I266*21)/100</f>
        <v>0</v>
      </c>
      <c r="P266" t="s">
        <v>27</v>
      </c>
    </row>
    <row r="267" spans="1:16" ht="25.5" x14ac:dyDescent="0.2">
      <c r="A267" s="28" t="s">
        <v>56</v>
      </c>
      <c r="E267" s="29" t="s">
        <v>526</v>
      </c>
    </row>
    <row r="268" spans="1:16" x14ac:dyDescent="0.2">
      <c r="A268" s="30" t="s">
        <v>58</v>
      </c>
      <c r="E268" s="31" t="s">
        <v>527</v>
      </c>
    </row>
    <row r="269" spans="1:16" ht="369.75" x14ac:dyDescent="0.2">
      <c r="A269" t="s">
        <v>59</v>
      </c>
      <c r="E269" s="29" t="s">
        <v>473</v>
      </c>
    </row>
    <row r="270" spans="1:16" x14ac:dyDescent="0.2">
      <c r="A270" s="18" t="s">
        <v>50</v>
      </c>
      <c r="B270" s="23" t="s">
        <v>528</v>
      </c>
      <c r="C270" s="23" t="s">
        <v>529</v>
      </c>
      <c r="D270" s="18" t="s">
        <v>52</v>
      </c>
      <c r="E270" s="24" t="s">
        <v>530</v>
      </c>
      <c r="F270" s="25" t="s">
        <v>157</v>
      </c>
      <c r="G270" s="26">
        <v>28.146000000000001</v>
      </c>
      <c r="H270" s="27"/>
      <c r="I270" s="27">
        <f>ROUND(ROUND(H270,2)*ROUND(G270,3),2)</f>
        <v>0</v>
      </c>
      <c r="J270" s="25" t="s">
        <v>55</v>
      </c>
      <c r="O270">
        <f>(I270*21)/100</f>
        <v>0</v>
      </c>
      <c r="P270" t="s">
        <v>27</v>
      </c>
    </row>
    <row r="271" spans="1:16" x14ac:dyDescent="0.2">
      <c r="A271" s="28" t="s">
        <v>56</v>
      </c>
      <c r="E271" s="29" t="s">
        <v>531</v>
      </c>
    </row>
    <row r="272" spans="1:16" x14ac:dyDescent="0.2">
      <c r="A272" s="30" t="s">
        <v>58</v>
      </c>
      <c r="E272" s="31" t="s">
        <v>532</v>
      </c>
    </row>
    <row r="273" spans="1:16" ht="395.25" x14ac:dyDescent="0.2">
      <c r="A273" t="s">
        <v>59</v>
      </c>
      <c r="E273" s="29" t="s">
        <v>524</v>
      </c>
    </row>
    <row r="274" spans="1:16" x14ac:dyDescent="0.2">
      <c r="A274" s="18" t="s">
        <v>50</v>
      </c>
      <c r="B274" s="23" t="s">
        <v>533</v>
      </c>
      <c r="C274" s="23" t="s">
        <v>534</v>
      </c>
      <c r="D274" s="18" t="s">
        <v>72</v>
      </c>
      <c r="E274" s="24" t="s">
        <v>535</v>
      </c>
      <c r="F274" s="25" t="s">
        <v>157</v>
      </c>
      <c r="G274" s="26">
        <v>1.1739999999999999</v>
      </c>
      <c r="H274" s="27"/>
      <c r="I274" s="27">
        <f>ROUND(ROUND(H274,2)*ROUND(G274,3),2)</f>
        <v>0</v>
      </c>
      <c r="J274" s="25" t="s">
        <v>55</v>
      </c>
      <c r="O274">
        <f>(I274*21)/100</f>
        <v>0</v>
      </c>
      <c r="P274" t="s">
        <v>27</v>
      </c>
    </row>
    <row r="275" spans="1:16" ht="51" x14ac:dyDescent="0.2">
      <c r="A275" s="28" t="s">
        <v>56</v>
      </c>
      <c r="E275" s="29" t="s">
        <v>536</v>
      </c>
    </row>
    <row r="276" spans="1:16" x14ac:dyDescent="0.2">
      <c r="A276" s="30" t="s">
        <v>58</v>
      </c>
      <c r="E276" s="31" t="s">
        <v>537</v>
      </c>
    </row>
    <row r="277" spans="1:16" ht="51" x14ac:dyDescent="0.2">
      <c r="A277" t="s">
        <v>59</v>
      </c>
      <c r="E277" s="29" t="s">
        <v>538</v>
      </c>
    </row>
    <row r="278" spans="1:16" x14ac:dyDescent="0.2">
      <c r="A278" s="18" t="s">
        <v>50</v>
      </c>
      <c r="B278" s="23" t="s">
        <v>539</v>
      </c>
      <c r="C278" s="23" t="s">
        <v>534</v>
      </c>
      <c r="D278" s="18" t="s">
        <v>76</v>
      </c>
      <c r="E278" s="24" t="s">
        <v>535</v>
      </c>
      <c r="F278" s="25" t="s">
        <v>157</v>
      </c>
      <c r="G278" s="26">
        <v>3.5230000000000001</v>
      </c>
      <c r="H278" s="27"/>
      <c r="I278" s="27">
        <f>ROUND(ROUND(H278,2)*ROUND(G278,3),2)</f>
        <v>0</v>
      </c>
      <c r="J278" s="25" t="s">
        <v>55</v>
      </c>
      <c r="O278">
        <f>(I278*21)/100</f>
        <v>0</v>
      </c>
      <c r="P278" t="s">
        <v>27</v>
      </c>
    </row>
    <row r="279" spans="1:16" ht="38.25" x14ac:dyDescent="0.2">
      <c r="A279" s="28" t="s">
        <v>56</v>
      </c>
      <c r="E279" s="29" t="s">
        <v>540</v>
      </c>
    </row>
    <row r="280" spans="1:16" x14ac:dyDescent="0.2">
      <c r="A280" s="30" t="s">
        <v>58</v>
      </c>
      <c r="E280" s="31" t="s">
        <v>541</v>
      </c>
    </row>
    <row r="281" spans="1:16" ht="51" x14ac:dyDescent="0.2">
      <c r="A281" t="s">
        <v>59</v>
      </c>
      <c r="E281" s="29" t="s">
        <v>538</v>
      </c>
    </row>
    <row r="282" spans="1:16" x14ac:dyDescent="0.2">
      <c r="A282" s="18" t="s">
        <v>50</v>
      </c>
      <c r="B282" s="23" t="s">
        <v>542</v>
      </c>
      <c r="C282" s="23" t="s">
        <v>543</v>
      </c>
      <c r="D282" s="18" t="s">
        <v>72</v>
      </c>
      <c r="E282" s="24" t="s">
        <v>544</v>
      </c>
      <c r="F282" s="25" t="s">
        <v>157</v>
      </c>
      <c r="G282" s="26">
        <v>3.649</v>
      </c>
      <c r="H282" s="27"/>
      <c r="I282" s="27">
        <f>ROUND(ROUND(H282,2)*ROUND(G282,3),2)</f>
        <v>0</v>
      </c>
      <c r="J282" s="25" t="s">
        <v>55</v>
      </c>
      <c r="O282">
        <f>(I282*21)/100</f>
        <v>0</v>
      </c>
      <c r="P282" t="s">
        <v>27</v>
      </c>
    </row>
    <row r="283" spans="1:16" ht="51" x14ac:dyDescent="0.2">
      <c r="A283" s="28" t="s">
        <v>56</v>
      </c>
      <c r="E283" s="29" t="s">
        <v>545</v>
      </c>
    </row>
    <row r="284" spans="1:16" x14ac:dyDescent="0.2">
      <c r="A284" s="30" t="s">
        <v>58</v>
      </c>
      <c r="E284" s="31" t="s">
        <v>546</v>
      </c>
    </row>
    <row r="285" spans="1:16" ht="102" x14ac:dyDescent="0.2">
      <c r="A285" t="s">
        <v>59</v>
      </c>
      <c r="E285" s="29" t="s">
        <v>547</v>
      </c>
    </row>
    <row r="286" spans="1:16" x14ac:dyDescent="0.2">
      <c r="A286" s="18" t="s">
        <v>50</v>
      </c>
      <c r="B286" s="23" t="s">
        <v>548</v>
      </c>
      <c r="C286" s="23" t="s">
        <v>543</v>
      </c>
      <c r="D286" s="18" t="s">
        <v>76</v>
      </c>
      <c r="E286" s="24" t="s">
        <v>544</v>
      </c>
      <c r="F286" s="25" t="s">
        <v>157</v>
      </c>
      <c r="G286" s="26">
        <v>10.946</v>
      </c>
      <c r="H286" s="27"/>
      <c r="I286" s="27">
        <f>ROUND(ROUND(H286,2)*ROUND(G286,3),2)</f>
        <v>0</v>
      </c>
      <c r="J286" s="25" t="s">
        <v>55</v>
      </c>
      <c r="O286">
        <f>(I286*21)/100</f>
        <v>0</v>
      </c>
      <c r="P286" t="s">
        <v>27</v>
      </c>
    </row>
    <row r="287" spans="1:16" ht="38.25" x14ac:dyDescent="0.2">
      <c r="A287" s="28" t="s">
        <v>56</v>
      </c>
      <c r="E287" s="29" t="s">
        <v>549</v>
      </c>
    </row>
    <row r="288" spans="1:16" x14ac:dyDescent="0.2">
      <c r="A288" s="30" t="s">
        <v>58</v>
      </c>
      <c r="E288" s="31" t="s">
        <v>550</v>
      </c>
    </row>
    <row r="289" spans="1:18" ht="102" x14ac:dyDescent="0.2">
      <c r="A289" t="s">
        <v>59</v>
      </c>
      <c r="E289" s="29" t="s">
        <v>551</v>
      </c>
    </row>
    <row r="290" spans="1:18" x14ac:dyDescent="0.2">
      <c r="A290" s="18" t="s">
        <v>50</v>
      </c>
      <c r="B290" s="23" t="s">
        <v>552</v>
      </c>
      <c r="C290" s="23" t="s">
        <v>553</v>
      </c>
      <c r="D290" s="18" t="s">
        <v>72</v>
      </c>
      <c r="E290" s="24" t="s">
        <v>554</v>
      </c>
      <c r="F290" s="25" t="s">
        <v>157</v>
      </c>
      <c r="G290" s="26">
        <v>0.91600000000000004</v>
      </c>
      <c r="H290" s="27"/>
      <c r="I290" s="27">
        <f>ROUND(ROUND(H290,2)*ROUND(G290,3),2)</f>
        <v>0</v>
      </c>
      <c r="J290" s="25" t="s">
        <v>55</v>
      </c>
      <c r="O290">
        <f>(I290*21)/100</f>
        <v>0</v>
      </c>
      <c r="P290" t="s">
        <v>27</v>
      </c>
    </row>
    <row r="291" spans="1:18" ht="38.25" x14ac:dyDescent="0.2">
      <c r="A291" s="28" t="s">
        <v>56</v>
      </c>
      <c r="E291" s="29" t="s">
        <v>555</v>
      </c>
    </row>
    <row r="292" spans="1:18" x14ac:dyDescent="0.2">
      <c r="A292" s="30" t="s">
        <v>58</v>
      </c>
      <c r="E292" s="31" t="s">
        <v>556</v>
      </c>
    </row>
    <row r="293" spans="1:18" ht="357" x14ac:dyDescent="0.2">
      <c r="A293" t="s">
        <v>59</v>
      </c>
      <c r="E293" s="29" t="s">
        <v>557</v>
      </c>
    </row>
    <row r="294" spans="1:18" x14ac:dyDescent="0.2">
      <c r="A294" s="18" t="s">
        <v>50</v>
      </c>
      <c r="B294" s="23" t="s">
        <v>558</v>
      </c>
      <c r="C294" s="23" t="s">
        <v>553</v>
      </c>
      <c r="D294" s="18" t="s">
        <v>76</v>
      </c>
      <c r="E294" s="24" t="s">
        <v>554</v>
      </c>
      <c r="F294" s="25" t="s">
        <v>157</v>
      </c>
      <c r="G294" s="26">
        <v>2.7469999999999999</v>
      </c>
      <c r="H294" s="27"/>
      <c r="I294" s="27">
        <f>ROUND(ROUND(H294,2)*ROUND(G294,3),2)</f>
        <v>0</v>
      </c>
      <c r="J294" s="25" t="s">
        <v>55</v>
      </c>
      <c r="O294">
        <f>(I294*21)/100</f>
        <v>0</v>
      </c>
      <c r="P294" t="s">
        <v>27</v>
      </c>
    </row>
    <row r="295" spans="1:18" ht="25.5" x14ac:dyDescent="0.2">
      <c r="A295" s="28" t="s">
        <v>56</v>
      </c>
      <c r="E295" s="29" t="s">
        <v>559</v>
      </c>
    </row>
    <row r="296" spans="1:18" x14ac:dyDescent="0.2">
      <c r="A296" s="30" t="s">
        <v>58</v>
      </c>
      <c r="E296" s="31" t="s">
        <v>560</v>
      </c>
    </row>
    <row r="297" spans="1:18" ht="357" x14ac:dyDescent="0.2">
      <c r="A297" t="s">
        <v>59</v>
      </c>
      <c r="E297" s="29" t="s">
        <v>561</v>
      </c>
    </row>
    <row r="298" spans="1:18" ht="12.75" customHeight="1" x14ac:dyDescent="0.2">
      <c r="A298" s="5" t="s">
        <v>47</v>
      </c>
      <c r="B298" s="5"/>
      <c r="C298" s="32" t="s">
        <v>38</v>
      </c>
      <c r="D298" s="5"/>
      <c r="E298" s="21" t="s">
        <v>562</v>
      </c>
      <c r="F298" s="5"/>
      <c r="G298" s="5"/>
      <c r="H298" s="5"/>
      <c r="I298" s="33">
        <f>0+Q298</f>
        <v>0</v>
      </c>
      <c r="J298" s="5"/>
      <c r="O298">
        <f>0+R298</f>
        <v>0</v>
      </c>
      <c r="Q298">
        <f>0+I299+I303+I307+I311+I315+I319+I323+I327+I331+I335+I339+I343+I347</f>
        <v>0</v>
      </c>
      <c r="R298">
        <f>0+O299+O303+O307+O311+O315+O319+O323+O327+O331+O335+O339+O343+O347</f>
        <v>0</v>
      </c>
    </row>
    <row r="299" spans="1:18" x14ac:dyDescent="0.2">
      <c r="A299" s="18" t="s">
        <v>50</v>
      </c>
      <c r="B299" s="23" t="s">
        <v>563</v>
      </c>
      <c r="C299" s="23" t="s">
        <v>564</v>
      </c>
      <c r="D299" s="18" t="s">
        <v>52</v>
      </c>
      <c r="E299" s="24" t="s">
        <v>565</v>
      </c>
      <c r="F299" s="25" t="s">
        <v>157</v>
      </c>
      <c r="G299" s="26">
        <v>8.6839999999999993</v>
      </c>
      <c r="H299" s="27"/>
      <c r="I299" s="27">
        <f>ROUND(ROUND(H299,2)*ROUND(G299,3),2)</f>
        <v>0</v>
      </c>
      <c r="J299" s="25" t="s">
        <v>55</v>
      </c>
      <c r="O299">
        <f>(I299*21)/100</f>
        <v>0</v>
      </c>
      <c r="P299" t="s">
        <v>27</v>
      </c>
    </row>
    <row r="300" spans="1:18" x14ac:dyDescent="0.2">
      <c r="A300" s="28" t="s">
        <v>56</v>
      </c>
      <c r="E300" s="29" t="s">
        <v>566</v>
      </c>
    </row>
    <row r="301" spans="1:18" x14ac:dyDescent="0.2">
      <c r="A301" s="30" t="s">
        <v>58</v>
      </c>
      <c r="E301" s="31" t="s">
        <v>567</v>
      </c>
    </row>
    <row r="302" spans="1:18" ht="51" x14ac:dyDescent="0.2">
      <c r="A302" t="s">
        <v>59</v>
      </c>
      <c r="E302" s="29" t="s">
        <v>568</v>
      </c>
    </row>
    <row r="303" spans="1:18" x14ac:dyDescent="0.2">
      <c r="A303" s="18" t="s">
        <v>50</v>
      </c>
      <c r="B303" s="23" t="s">
        <v>569</v>
      </c>
      <c r="C303" s="23" t="s">
        <v>570</v>
      </c>
      <c r="D303" s="18" t="s">
        <v>72</v>
      </c>
      <c r="E303" s="24" t="s">
        <v>571</v>
      </c>
      <c r="F303" s="25" t="s">
        <v>211</v>
      </c>
      <c r="G303" s="26">
        <v>395.35399999999998</v>
      </c>
      <c r="H303" s="27"/>
      <c r="I303" s="27">
        <f>ROUND(ROUND(H303,2)*ROUND(G303,3),2)</f>
        <v>0</v>
      </c>
      <c r="J303" s="25" t="s">
        <v>55</v>
      </c>
      <c r="O303">
        <f>(I303*21)/100</f>
        <v>0</v>
      </c>
      <c r="P303" t="s">
        <v>27</v>
      </c>
    </row>
    <row r="304" spans="1:18" ht="25.5" x14ac:dyDescent="0.2">
      <c r="A304" s="28" t="s">
        <v>56</v>
      </c>
      <c r="E304" s="29" t="s">
        <v>572</v>
      </c>
    </row>
    <row r="305" spans="1:16" x14ac:dyDescent="0.2">
      <c r="A305" s="30" t="s">
        <v>58</v>
      </c>
      <c r="E305" s="31" t="s">
        <v>573</v>
      </c>
    </row>
    <row r="306" spans="1:16" ht="51" x14ac:dyDescent="0.2">
      <c r="A306" t="s">
        <v>59</v>
      </c>
      <c r="E306" s="29" t="s">
        <v>574</v>
      </c>
    </row>
    <row r="307" spans="1:16" x14ac:dyDescent="0.2">
      <c r="A307" s="18" t="s">
        <v>50</v>
      </c>
      <c r="B307" s="23" t="s">
        <v>575</v>
      </c>
      <c r="C307" s="23" t="s">
        <v>570</v>
      </c>
      <c r="D307" s="18" t="s">
        <v>76</v>
      </c>
      <c r="E307" s="24" t="s">
        <v>571</v>
      </c>
      <c r="F307" s="25" t="s">
        <v>211</v>
      </c>
      <c r="G307" s="26">
        <v>223.31100000000001</v>
      </c>
      <c r="H307" s="27"/>
      <c r="I307" s="27">
        <f>ROUND(ROUND(H307,2)*ROUND(G307,3),2)</f>
        <v>0</v>
      </c>
      <c r="J307" s="25" t="s">
        <v>55</v>
      </c>
      <c r="O307">
        <f>(I307*21)/100</f>
        <v>0</v>
      </c>
      <c r="P307" t="s">
        <v>27</v>
      </c>
    </row>
    <row r="308" spans="1:16" ht="38.25" x14ac:dyDescent="0.2">
      <c r="A308" s="28" t="s">
        <v>56</v>
      </c>
      <c r="E308" s="29" t="s">
        <v>576</v>
      </c>
    </row>
    <row r="309" spans="1:16" x14ac:dyDescent="0.2">
      <c r="A309" s="30" t="s">
        <v>58</v>
      </c>
      <c r="E309" s="31" t="s">
        <v>577</v>
      </c>
    </row>
    <row r="310" spans="1:16" ht="51" x14ac:dyDescent="0.2">
      <c r="A310" t="s">
        <v>59</v>
      </c>
      <c r="E310" s="29" t="s">
        <v>568</v>
      </c>
    </row>
    <row r="311" spans="1:16" x14ac:dyDescent="0.2">
      <c r="A311" s="18" t="s">
        <v>50</v>
      </c>
      <c r="B311" s="23" t="s">
        <v>578</v>
      </c>
      <c r="C311" s="23" t="s">
        <v>570</v>
      </c>
      <c r="D311" s="18" t="s">
        <v>78</v>
      </c>
      <c r="E311" s="24" t="s">
        <v>571</v>
      </c>
      <c r="F311" s="25" t="s">
        <v>211</v>
      </c>
      <c r="G311" s="26">
        <v>223.31100000000001</v>
      </c>
      <c r="H311" s="27"/>
      <c r="I311" s="27">
        <f>ROUND(ROUND(H311,2)*ROUND(G311,3),2)</f>
        <v>0</v>
      </c>
      <c r="J311" s="25" t="s">
        <v>55</v>
      </c>
      <c r="O311">
        <f>(I311*21)/100</f>
        <v>0</v>
      </c>
      <c r="P311" t="s">
        <v>27</v>
      </c>
    </row>
    <row r="312" spans="1:16" ht="38.25" x14ac:dyDescent="0.2">
      <c r="A312" s="28" t="s">
        <v>56</v>
      </c>
      <c r="E312" s="29" t="s">
        <v>579</v>
      </c>
    </row>
    <row r="313" spans="1:16" x14ac:dyDescent="0.2">
      <c r="A313" s="30" t="s">
        <v>58</v>
      </c>
      <c r="E313" s="31" t="s">
        <v>577</v>
      </c>
    </row>
    <row r="314" spans="1:16" ht="51" x14ac:dyDescent="0.2">
      <c r="A314" t="s">
        <v>59</v>
      </c>
      <c r="E314" s="29" t="s">
        <v>568</v>
      </c>
    </row>
    <row r="315" spans="1:16" x14ac:dyDescent="0.2">
      <c r="A315" s="18" t="s">
        <v>50</v>
      </c>
      <c r="B315" s="23" t="s">
        <v>580</v>
      </c>
      <c r="C315" s="23" t="s">
        <v>581</v>
      </c>
      <c r="D315" s="18" t="s">
        <v>72</v>
      </c>
      <c r="E315" s="24" t="s">
        <v>582</v>
      </c>
      <c r="F315" s="25" t="s">
        <v>157</v>
      </c>
      <c r="G315" s="26">
        <v>5.7039999999999997</v>
      </c>
      <c r="H315" s="27"/>
      <c r="I315" s="27">
        <f>ROUND(ROUND(H315,2)*ROUND(G315,3),2)</f>
        <v>0</v>
      </c>
      <c r="J315" s="25" t="s">
        <v>55</v>
      </c>
      <c r="O315">
        <f>(I315*21)/100</f>
        <v>0</v>
      </c>
      <c r="P315" t="s">
        <v>27</v>
      </c>
    </row>
    <row r="316" spans="1:16" ht="25.5" x14ac:dyDescent="0.2">
      <c r="A316" s="28" t="s">
        <v>56</v>
      </c>
      <c r="E316" s="29" t="s">
        <v>583</v>
      </c>
    </row>
    <row r="317" spans="1:16" x14ac:dyDescent="0.2">
      <c r="A317" s="30" t="s">
        <v>58</v>
      </c>
      <c r="E317" s="31" t="s">
        <v>584</v>
      </c>
    </row>
    <row r="318" spans="1:16" ht="38.25" x14ac:dyDescent="0.2">
      <c r="A318" t="s">
        <v>59</v>
      </c>
      <c r="E318" s="29" t="s">
        <v>585</v>
      </c>
    </row>
    <row r="319" spans="1:16" x14ac:dyDescent="0.2">
      <c r="A319" s="18" t="s">
        <v>50</v>
      </c>
      <c r="B319" s="23" t="s">
        <v>586</v>
      </c>
      <c r="C319" s="23" t="s">
        <v>581</v>
      </c>
      <c r="D319" s="18" t="s">
        <v>76</v>
      </c>
      <c r="E319" s="24" t="s">
        <v>582</v>
      </c>
      <c r="F319" s="25" t="s">
        <v>157</v>
      </c>
      <c r="G319" s="26">
        <v>5.7039999999999997</v>
      </c>
      <c r="H319" s="27"/>
      <c r="I319" s="27">
        <f>ROUND(ROUND(H319,2)*ROUND(G319,3),2)</f>
        <v>0</v>
      </c>
      <c r="J319" s="25" t="s">
        <v>55</v>
      </c>
      <c r="O319">
        <f>(I319*21)/100</f>
        <v>0</v>
      </c>
      <c r="P319" t="s">
        <v>27</v>
      </c>
    </row>
    <row r="320" spans="1:16" ht="25.5" x14ac:dyDescent="0.2">
      <c r="A320" s="28" t="s">
        <v>56</v>
      </c>
      <c r="E320" s="29" t="s">
        <v>587</v>
      </c>
    </row>
    <row r="321" spans="1:16" x14ac:dyDescent="0.2">
      <c r="A321" s="30" t="s">
        <v>58</v>
      </c>
      <c r="E321" s="31" t="s">
        <v>584</v>
      </c>
    </row>
    <row r="322" spans="1:16" ht="38.25" x14ac:dyDescent="0.2">
      <c r="A322" t="s">
        <v>59</v>
      </c>
      <c r="E322" s="29" t="s">
        <v>585</v>
      </c>
    </row>
    <row r="323" spans="1:16" x14ac:dyDescent="0.2">
      <c r="A323" s="18" t="s">
        <v>50</v>
      </c>
      <c r="B323" s="23" t="s">
        <v>588</v>
      </c>
      <c r="C323" s="23" t="s">
        <v>589</v>
      </c>
      <c r="D323" s="18" t="s">
        <v>52</v>
      </c>
      <c r="E323" s="24" t="s">
        <v>590</v>
      </c>
      <c r="F323" s="25" t="s">
        <v>211</v>
      </c>
      <c r="G323" s="26">
        <v>395.35399999999998</v>
      </c>
      <c r="H323" s="27"/>
      <c r="I323" s="27">
        <f>ROUND(ROUND(H323,2)*ROUND(G323,3),2)</f>
        <v>0</v>
      </c>
      <c r="J323" s="25" t="s">
        <v>55</v>
      </c>
      <c r="O323">
        <f>(I323*21)/100</f>
        <v>0</v>
      </c>
      <c r="P323" t="s">
        <v>27</v>
      </c>
    </row>
    <row r="324" spans="1:16" ht="25.5" x14ac:dyDescent="0.2">
      <c r="A324" s="28" t="s">
        <v>56</v>
      </c>
      <c r="E324" s="29" t="s">
        <v>591</v>
      </c>
    </row>
    <row r="325" spans="1:16" x14ac:dyDescent="0.2">
      <c r="A325" s="30" t="s">
        <v>58</v>
      </c>
      <c r="E325" s="31" t="s">
        <v>573</v>
      </c>
    </row>
    <row r="326" spans="1:16" ht="51" x14ac:dyDescent="0.2">
      <c r="A326" t="s">
        <v>59</v>
      </c>
      <c r="E326" s="29" t="s">
        <v>592</v>
      </c>
    </row>
    <row r="327" spans="1:16" x14ac:dyDescent="0.2">
      <c r="A327" s="18" t="s">
        <v>50</v>
      </c>
      <c r="B327" s="23" t="s">
        <v>593</v>
      </c>
      <c r="C327" s="23" t="s">
        <v>594</v>
      </c>
      <c r="D327" s="18" t="s">
        <v>52</v>
      </c>
      <c r="E327" s="24" t="s">
        <v>595</v>
      </c>
      <c r="F327" s="25" t="s">
        <v>211</v>
      </c>
      <c r="G327" s="26">
        <v>734.93399999999997</v>
      </c>
      <c r="H327" s="27"/>
      <c r="I327" s="27">
        <f>ROUND(ROUND(H327,2)*ROUND(G327,3),2)</f>
        <v>0</v>
      </c>
      <c r="J327" s="25" t="s">
        <v>55</v>
      </c>
      <c r="O327">
        <f>(I327*21)/100</f>
        <v>0</v>
      </c>
      <c r="P327" t="s">
        <v>27</v>
      </c>
    </row>
    <row r="328" spans="1:16" ht="25.5" x14ac:dyDescent="0.2">
      <c r="A328" s="28" t="s">
        <v>56</v>
      </c>
      <c r="E328" s="29" t="s">
        <v>596</v>
      </c>
    </row>
    <row r="329" spans="1:16" x14ac:dyDescent="0.2">
      <c r="A329" s="30" t="s">
        <v>58</v>
      </c>
      <c r="E329" s="31" t="s">
        <v>597</v>
      </c>
    </row>
    <row r="330" spans="1:16" ht="51" x14ac:dyDescent="0.2">
      <c r="A330" t="s">
        <v>59</v>
      </c>
      <c r="E330" s="29" t="s">
        <v>592</v>
      </c>
    </row>
    <row r="331" spans="1:16" x14ac:dyDescent="0.2">
      <c r="A331" s="18" t="s">
        <v>50</v>
      </c>
      <c r="B331" s="23" t="s">
        <v>598</v>
      </c>
      <c r="C331" s="23" t="s">
        <v>599</v>
      </c>
      <c r="D331" s="18" t="s">
        <v>52</v>
      </c>
      <c r="E331" s="24" t="s">
        <v>600</v>
      </c>
      <c r="F331" s="25" t="s">
        <v>211</v>
      </c>
      <c r="G331" s="26">
        <v>5.5</v>
      </c>
      <c r="H331" s="27"/>
      <c r="I331" s="27">
        <f>ROUND(ROUND(H331,2)*ROUND(G331,3),2)</f>
        <v>0</v>
      </c>
      <c r="J331" s="25" t="s">
        <v>55</v>
      </c>
      <c r="O331">
        <f>(I331*21)/100</f>
        <v>0</v>
      </c>
      <c r="P331" t="s">
        <v>27</v>
      </c>
    </row>
    <row r="332" spans="1:16" x14ac:dyDescent="0.2">
      <c r="A332" s="28" t="s">
        <v>56</v>
      </c>
      <c r="E332" s="29" t="s">
        <v>601</v>
      </c>
    </row>
    <row r="333" spans="1:16" x14ac:dyDescent="0.2">
      <c r="A333" s="30" t="s">
        <v>58</v>
      </c>
      <c r="E333" s="31" t="s">
        <v>602</v>
      </c>
    </row>
    <row r="334" spans="1:16" ht="51" x14ac:dyDescent="0.2">
      <c r="A334" t="s">
        <v>59</v>
      </c>
      <c r="E334" s="29" t="s">
        <v>603</v>
      </c>
    </row>
    <row r="335" spans="1:16" x14ac:dyDescent="0.2">
      <c r="A335" s="18" t="s">
        <v>50</v>
      </c>
      <c r="B335" s="23" t="s">
        <v>604</v>
      </c>
      <c r="C335" s="23" t="s">
        <v>605</v>
      </c>
      <c r="D335" s="18" t="s">
        <v>52</v>
      </c>
      <c r="E335" s="24" t="s">
        <v>606</v>
      </c>
      <c r="F335" s="25" t="s">
        <v>211</v>
      </c>
      <c r="G335" s="26">
        <v>344.55599999999998</v>
      </c>
      <c r="H335" s="27"/>
      <c r="I335" s="27">
        <f>ROUND(ROUND(H335,2)*ROUND(G335,3),2)</f>
        <v>0</v>
      </c>
      <c r="J335" s="25" t="s">
        <v>55</v>
      </c>
      <c r="O335">
        <f>(I335*21)/100</f>
        <v>0</v>
      </c>
      <c r="P335" t="s">
        <v>27</v>
      </c>
    </row>
    <row r="336" spans="1:16" ht="25.5" x14ac:dyDescent="0.2">
      <c r="A336" s="28" t="s">
        <v>56</v>
      </c>
      <c r="E336" s="29" t="s">
        <v>607</v>
      </c>
    </row>
    <row r="337" spans="1:18" x14ac:dyDescent="0.2">
      <c r="A337" s="30" t="s">
        <v>58</v>
      </c>
      <c r="E337" s="31" t="s">
        <v>52</v>
      </c>
    </row>
    <row r="338" spans="1:18" ht="140.25" x14ac:dyDescent="0.2">
      <c r="A338" t="s">
        <v>59</v>
      </c>
      <c r="E338" s="29" t="s">
        <v>608</v>
      </c>
    </row>
    <row r="339" spans="1:18" x14ac:dyDescent="0.2">
      <c r="A339" s="18" t="s">
        <v>50</v>
      </c>
      <c r="B339" s="23" t="s">
        <v>609</v>
      </c>
      <c r="C339" s="23" t="s">
        <v>610</v>
      </c>
      <c r="D339" s="18" t="s">
        <v>52</v>
      </c>
      <c r="E339" s="24" t="s">
        <v>611</v>
      </c>
      <c r="F339" s="25" t="s">
        <v>211</v>
      </c>
      <c r="G339" s="26">
        <v>356.255</v>
      </c>
      <c r="H339" s="27"/>
      <c r="I339" s="27">
        <f>ROUND(ROUND(H339,2)*ROUND(G339,3),2)</f>
        <v>0</v>
      </c>
      <c r="J339" s="25" t="s">
        <v>55</v>
      </c>
      <c r="O339">
        <f>(I339*21)/100</f>
        <v>0</v>
      </c>
      <c r="P339" t="s">
        <v>27</v>
      </c>
    </row>
    <row r="340" spans="1:18" ht="25.5" x14ac:dyDescent="0.2">
      <c r="A340" s="28" t="s">
        <v>56</v>
      </c>
      <c r="E340" s="29" t="s">
        <v>612</v>
      </c>
    </row>
    <row r="341" spans="1:18" x14ac:dyDescent="0.2">
      <c r="A341" s="30" t="s">
        <v>58</v>
      </c>
      <c r="E341" s="31" t="s">
        <v>52</v>
      </c>
    </row>
    <row r="342" spans="1:18" ht="140.25" x14ac:dyDescent="0.2">
      <c r="A342" t="s">
        <v>59</v>
      </c>
      <c r="E342" s="29" t="s">
        <v>608</v>
      </c>
    </row>
    <row r="343" spans="1:18" x14ac:dyDescent="0.2">
      <c r="A343" s="18" t="s">
        <v>50</v>
      </c>
      <c r="B343" s="23" t="s">
        <v>613</v>
      </c>
      <c r="C343" s="23" t="s">
        <v>614</v>
      </c>
      <c r="D343" s="18" t="s">
        <v>52</v>
      </c>
      <c r="E343" s="24" t="s">
        <v>615</v>
      </c>
      <c r="F343" s="25" t="s">
        <v>211</v>
      </c>
      <c r="G343" s="26">
        <v>346.08</v>
      </c>
      <c r="H343" s="27"/>
      <c r="I343" s="27">
        <f>ROUND(ROUND(H343,2)*ROUND(G343,3),2)</f>
        <v>0</v>
      </c>
      <c r="J343" s="25" t="s">
        <v>55</v>
      </c>
      <c r="O343">
        <f>(I343*21)/100</f>
        <v>0</v>
      </c>
      <c r="P343" t="s">
        <v>27</v>
      </c>
    </row>
    <row r="344" spans="1:18" ht="25.5" x14ac:dyDescent="0.2">
      <c r="A344" s="28" t="s">
        <v>56</v>
      </c>
      <c r="E344" s="29" t="s">
        <v>616</v>
      </c>
    </row>
    <row r="345" spans="1:18" x14ac:dyDescent="0.2">
      <c r="A345" s="30" t="s">
        <v>58</v>
      </c>
      <c r="E345" s="31" t="s">
        <v>617</v>
      </c>
    </row>
    <row r="346" spans="1:18" ht="140.25" x14ac:dyDescent="0.2">
      <c r="A346" t="s">
        <v>59</v>
      </c>
      <c r="E346" s="29" t="s">
        <v>618</v>
      </c>
    </row>
    <row r="347" spans="1:18" x14ac:dyDescent="0.2">
      <c r="A347" s="18" t="s">
        <v>50</v>
      </c>
      <c r="B347" s="23" t="s">
        <v>619</v>
      </c>
      <c r="C347" s="23" t="s">
        <v>620</v>
      </c>
      <c r="D347" s="18" t="s">
        <v>52</v>
      </c>
      <c r="E347" s="24" t="s">
        <v>621</v>
      </c>
      <c r="F347" s="25" t="s">
        <v>211</v>
      </c>
      <c r="G347" s="26">
        <v>32.598999999999997</v>
      </c>
      <c r="H347" s="27"/>
      <c r="I347" s="27">
        <f>ROUND(ROUND(H347,2)*ROUND(G347,3),2)</f>
        <v>0</v>
      </c>
      <c r="J347" s="25" t="s">
        <v>55</v>
      </c>
      <c r="O347">
        <f>(I347*21)/100</f>
        <v>0</v>
      </c>
      <c r="P347" t="s">
        <v>27</v>
      </c>
    </row>
    <row r="348" spans="1:18" x14ac:dyDescent="0.2">
      <c r="A348" s="28" t="s">
        <v>56</v>
      </c>
      <c r="E348" s="29" t="s">
        <v>622</v>
      </c>
    </row>
    <row r="349" spans="1:18" x14ac:dyDescent="0.2">
      <c r="A349" s="30" t="s">
        <v>58</v>
      </c>
      <c r="E349" s="31" t="s">
        <v>52</v>
      </c>
    </row>
    <row r="350" spans="1:18" ht="140.25" x14ac:dyDescent="0.2">
      <c r="A350" t="s">
        <v>59</v>
      </c>
      <c r="E350" s="29" t="s">
        <v>608</v>
      </c>
    </row>
    <row r="351" spans="1:18" ht="12.75" customHeight="1" x14ac:dyDescent="0.2">
      <c r="A351" s="5" t="s">
        <v>47</v>
      </c>
      <c r="B351" s="5"/>
      <c r="C351" s="32" t="s">
        <v>80</v>
      </c>
      <c r="D351" s="5"/>
      <c r="E351" s="21" t="s">
        <v>623</v>
      </c>
      <c r="F351" s="5"/>
      <c r="G351" s="5"/>
      <c r="H351" s="5"/>
      <c r="I351" s="33">
        <f>0+Q351</f>
        <v>0</v>
      </c>
      <c r="J351" s="5"/>
      <c r="O351">
        <f>0+R351</f>
        <v>0</v>
      </c>
      <c r="Q351">
        <f>0+I352+I356+I360+I364+I368</f>
        <v>0</v>
      </c>
      <c r="R351">
        <f>0+O352+O356+O360+O364+O368</f>
        <v>0</v>
      </c>
    </row>
    <row r="352" spans="1:18" ht="25.5" x14ac:dyDescent="0.2">
      <c r="A352" s="18" t="s">
        <v>50</v>
      </c>
      <c r="B352" s="23" t="s">
        <v>624</v>
      </c>
      <c r="C352" s="23" t="s">
        <v>625</v>
      </c>
      <c r="D352" s="18" t="s">
        <v>52</v>
      </c>
      <c r="E352" s="24" t="s">
        <v>626</v>
      </c>
      <c r="F352" s="25" t="s">
        <v>211</v>
      </c>
      <c r="G352" s="26">
        <v>229.529</v>
      </c>
      <c r="H352" s="27"/>
      <c r="I352" s="27">
        <f>ROUND(ROUND(H352,2)*ROUND(G352,3),2)</f>
        <v>0</v>
      </c>
      <c r="J352" s="25" t="s">
        <v>55</v>
      </c>
      <c r="O352">
        <f>(I352*21)/100</f>
        <v>0</v>
      </c>
      <c r="P352" t="s">
        <v>27</v>
      </c>
    </row>
    <row r="353" spans="1:16" x14ac:dyDescent="0.2">
      <c r="A353" s="28" t="s">
        <v>56</v>
      </c>
      <c r="E353" s="29" t="s">
        <v>627</v>
      </c>
    </row>
    <row r="354" spans="1:16" ht="51" x14ac:dyDescent="0.2">
      <c r="A354" s="30" t="s">
        <v>58</v>
      </c>
      <c r="E354" s="31" t="s">
        <v>628</v>
      </c>
    </row>
    <row r="355" spans="1:16" ht="191.25" x14ac:dyDescent="0.2">
      <c r="A355" t="s">
        <v>59</v>
      </c>
      <c r="E355" s="29" t="s">
        <v>629</v>
      </c>
    </row>
    <row r="356" spans="1:16" x14ac:dyDescent="0.2">
      <c r="A356" s="18" t="s">
        <v>50</v>
      </c>
      <c r="B356" s="23" t="s">
        <v>630</v>
      </c>
      <c r="C356" s="23" t="s">
        <v>631</v>
      </c>
      <c r="D356" s="18" t="s">
        <v>52</v>
      </c>
      <c r="E356" s="24" t="s">
        <v>632</v>
      </c>
      <c r="F356" s="25" t="s">
        <v>211</v>
      </c>
      <c r="G356" s="26">
        <v>4.2549999999999999</v>
      </c>
      <c r="H356" s="27"/>
      <c r="I356" s="27">
        <f>ROUND(ROUND(H356,2)*ROUND(G356,3),2)</f>
        <v>0</v>
      </c>
      <c r="J356" s="25" t="s">
        <v>55</v>
      </c>
      <c r="O356">
        <f>(I356*21)/100</f>
        <v>0</v>
      </c>
      <c r="P356" t="s">
        <v>27</v>
      </c>
    </row>
    <row r="357" spans="1:16" x14ac:dyDescent="0.2">
      <c r="A357" s="28" t="s">
        <v>56</v>
      </c>
      <c r="E357" s="29" t="s">
        <v>633</v>
      </c>
    </row>
    <row r="358" spans="1:16" x14ac:dyDescent="0.2">
      <c r="A358" s="30" t="s">
        <v>58</v>
      </c>
      <c r="E358" s="31" t="s">
        <v>634</v>
      </c>
    </row>
    <row r="359" spans="1:16" ht="216.75" x14ac:dyDescent="0.2">
      <c r="A359" t="s">
        <v>59</v>
      </c>
      <c r="E359" s="29" t="s">
        <v>635</v>
      </c>
    </row>
    <row r="360" spans="1:16" ht="25.5" x14ac:dyDescent="0.2">
      <c r="A360" s="18" t="s">
        <v>50</v>
      </c>
      <c r="B360" s="23" t="s">
        <v>636</v>
      </c>
      <c r="C360" s="23" t="s">
        <v>637</v>
      </c>
      <c r="D360" s="18" t="s">
        <v>52</v>
      </c>
      <c r="E360" s="24" t="s">
        <v>638</v>
      </c>
      <c r="F360" s="25" t="s">
        <v>211</v>
      </c>
      <c r="G360" s="26">
        <v>92.057000000000002</v>
      </c>
      <c r="H360" s="27"/>
      <c r="I360" s="27">
        <f>ROUND(ROUND(H360,2)*ROUND(G360,3),2)</f>
        <v>0</v>
      </c>
      <c r="J360" s="25" t="s">
        <v>55</v>
      </c>
      <c r="O360">
        <f>(I360*21)/100</f>
        <v>0</v>
      </c>
      <c r="P360" t="s">
        <v>27</v>
      </c>
    </row>
    <row r="361" spans="1:16" ht="25.5" x14ac:dyDescent="0.2">
      <c r="A361" s="28" t="s">
        <v>56</v>
      </c>
      <c r="E361" s="29" t="s">
        <v>639</v>
      </c>
    </row>
    <row r="362" spans="1:16" x14ac:dyDescent="0.2">
      <c r="A362" s="30" t="s">
        <v>58</v>
      </c>
      <c r="E362" s="31" t="s">
        <v>640</v>
      </c>
    </row>
    <row r="363" spans="1:16" ht="216.75" x14ac:dyDescent="0.2">
      <c r="A363" t="s">
        <v>59</v>
      </c>
      <c r="E363" s="29" t="s">
        <v>641</v>
      </c>
    </row>
    <row r="364" spans="1:16" x14ac:dyDescent="0.2">
      <c r="A364" s="18" t="s">
        <v>50</v>
      </c>
      <c r="B364" s="23" t="s">
        <v>642</v>
      </c>
      <c r="C364" s="23" t="s">
        <v>643</v>
      </c>
      <c r="D364" s="18" t="s">
        <v>52</v>
      </c>
      <c r="E364" s="24" t="s">
        <v>644</v>
      </c>
      <c r="F364" s="25" t="s">
        <v>211</v>
      </c>
      <c r="G364" s="26">
        <v>293.84300000000002</v>
      </c>
      <c r="H364" s="27"/>
      <c r="I364" s="27">
        <f>ROUND(ROUND(H364,2)*ROUND(G364,3),2)</f>
        <v>0</v>
      </c>
      <c r="J364" s="25" t="s">
        <v>55</v>
      </c>
      <c r="O364">
        <f>(I364*21)/100</f>
        <v>0</v>
      </c>
      <c r="P364" t="s">
        <v>27</v>
      </c>
    </row>
    <row r="365" spans="1:16" x14ac:dyDescent="0.2">
      <c r="A365" s="28" t="s">
        <v>56</v>
      </c>
      <c r="E365" s="29" t="s">
        <v>645</v>
      </c>
    </row>
    <row r="366" spans="1:16" x14ac:dyDescent="0.2">
      <c r="A366" s="30" t="s">
        <v>58</v>
      </c>
      <c r="E366" s="31" t="s">
        <v>646</v>
      </c>
    </row>
    <row r="367" spans="1:16" ht="38.25" x14ac:dyDescent="0.2">
      <c r="A367" t="s">
        <v>59</v>
      </c>
      <c r="E367" s="29" t="s">
        <v>647</v>
      </c>
    </row>
    <row r="368" spans="1:16" x14ac:dyDescent="0.2">
      <c r="A368" s="18" t="s">
        <v>50</v>
      </c>
      <c r="B368" s="23" t="s">
        <v>648</v>
      </c>
      <c r="C368" s="23" t="s">
        <v>649</v>
      </c>
      <c r="D368" s="18" t="s">
        <v>52</v>
      </c>
      <c r="E368" s="24" t="s">
        <v>650</v>
      </c>
      <c r="F368" s="25" t="s">
        <v>211</v>
      </c>
      <c r="G368" s="26">
        <v>32.94</v>
      </c>
      <c r="H368" s="27"/>
      <c r="I368" s="27">
        <f>ROUND(ROUND(H368,2)*ROUND(G368,3),2)</f>
        <v>0</v>
      </c>
      <c r="J368" s="25" t="s">
        <v>55</v>
      </c>
      <c r="O368">
        <f>(I368*21)/100</f>
        <v>0</v>
      </c>
      <c r="P368" t="s">
        <v>27</v>
      </c>
    </row>
    <row r="369" spans="1:18" x14ac:dyDescent="0.2">
      <c r="A369" s="28" t="s">
        <v>56</v>
      </c>
      <c r="E369" s="29" t="s">
        <v>651</v>
      </c>
    </row>
    <row r="370" spans="1:18" x14ac:dyDescent="0.2">
      <c r="A370" s="30" t="s">
        <v>58</v>
      </c>
      <c r="E370" s="31" t="s">
        <v>652</v>
      </c>
    </row>
    <row r="371" spans="1:18" ht="51" x14ac:dyDescent="0.2">
      <c r="A371" t="s">
        <v>59</v>
      </c>
      <c r="E371" s="29" t="s">
        <v>653</v>
      </c>
    </row>
    <row r="372" spans="1:18" ht="12.75" customHeight="1" x14ac:dyDescent="0.2">
      <c r="A372" s="5" t="s">
        <v>47</v>
      </c>
      <c r="B372" s="5"/>
      <c r="C372" s="32" t="s">
        <v>83</v>
      </c>
      <c r="D372" s="5"/>
      <c r="E372" s="21" t="s">
        <v>654</v>
      </c>
      <c r="F372" s="5"/>
      <c r="G372" s="5"/>
      <c r="H372" s="5"/>
      <c r="I372" s="33">
        <f>0+Q372</f>
        <v>0</v>
      </c>
      <c r="J372" s="5"/>
      <c r="O372">
        <f>0+R372</f>
        <v>0</v>
      </c>
      <c r="Q372">
        <f>0+I373</f>
        <v>0</v>
      </c>
      <c r="R372">
        <f>0+O373</f>
        <v>0</v>
      </c>
    </row>
    <row r="373" spans="1:18" x14ac:dyDescent="0.2">
      <c r="A373" s="18" t="s">
        <v>50</v>
      </c>
      <c r="B373" s="23" t="s">
        <v>655</v>
      </c>
      <c r="C373" s="23" t="s">
        <v>656</v>
      </c>
      <c r="D373" s="18" t="s">
        <v>52</v>
      </c>
      <c r="E373" s="24" t="s">
        <v>657</v>
      </c>
      <c r="F373" s="25" t="s">
        <v>98</v>
      </c>
      <c r="G373" s="26">
        <v>8</v>
      </c>
      <c r="H373" s="27"/>
      <c r="I373" s="27">
        <f>ROUND(ROUND(H373,2)*ROUND(G373,3),2)</f>
        <v>0</v>
      </c>
      <c r="J373" s="25" t="s">
        <v>55</v>
      </c>
      <c r="O373">
        <f>(I373*21)/100</f>
        <v>0</v>
      </c>
      <c r="P373" t="s">
        <v>27</v>
      </c>
    </row>
    <row r="374" spans="1:18" ht="25.5" x14ac:dyDescent="0.2">
      <c r="A374" s="28" t="s">
        <v>56</v>
      </c>
      <c r="E374" s="29" t="s">
        <v>658</v>
      </c>
    </row>
    <row r="375" spans="1:18" x14ac:dyDescent="0.2">
      <c r="A375" s="30" t="s">
        <v>58</v>
      </c>
      <c r="E375" s="31" t="s">
        <v>52</v>
      </c>
    </row>
    <row r="376" spans="1:18" ht="38.25" x14ac:dyDescent="0.2">
      <c r="A376" t="s">
        <v>59</v>
      </c>
      <c r="E376" s="29" t="s">
        <v>659</v>
      </c>
    </row>
    <row r="377" spans="1:18" ht="12.75" customHeight="1" x14ac:dyDescent="0.2">
      <c r="A377" s="5" t="s">
        <v>47</v>
      </c>
      <c r="B377" s="5"/>
      <c r="C377" s="32" t="s">
        <v>42</v>
      </c>
      <c r="D377" s="5"/>
      <c r="E377" s="21" t="s">
        <v>165</v>
      </c>
      <c r="F377" s="5"/>
      <c r="G377" s="5"/>
      <c r="H377" s="5"/>
      <c r="I377" s="33">
        <f>0+Q377</f>
        <v>0</v>
      </c>
      <c r="J377" s="5"/>
      <c r="O377">
        <f>0+R377</f>
        <v>0</v>
      </c>
      <c r="Q377">
        <f>0+I378+I382+I386+I390+I394+I398+I402+I406+I410+I414+I418+I422+I426+I430+I434+I438+I442+I446+I450+I454+I458</f>
        <v>0</v>
      </c>
      <c r="R377">
        <f>0+O378+O382+O386+O390+O394+O398+O402+O406+O410+O414+O418+O422+O426+O430+O434+O438+O442+O446+O450+O454+O458</f>
        <v>0</v>
      </c>
    </row>
    <row r="378" spans="1:18" x14ac:dyDescent="0.2">
      <c r="A378" s="18" t="s">
        <v>50</v>
      </c>
      <c r="B378" s="23" t="s">
        <v>660</v>
      </c>
      <c r="C378" s="23" t="s">
        <v>661</v>
      </c>
      <c r="D378" s="18" t="s">
        <v>52</v>
      </c>
      <c r="E378" s="24" t="s">
        <v>662</v>
      </c>
      <c r="F378" s="25" t="s">
        <v>168</v>
      </c>
      <c r="G378" s="26">
        <v>2.4</v>
      </c>
      <c r="H378" s="27"/>
      <c r="I378" s="27">
        <f>ROUND(ROUND(H378,2)*ROUND(G378,3),2)</f>
        <v>0</v>
      </c>
      <c r="J378" s="25" t="s">
        <v>55</v>
      </c>
      <c r="O378">
        <f>(I378*21)/100</f>
        <v>0</v>
      </c>
      <c r="P378" t="s">
        <v>27</v>
      </c>
    </row>
    <row r="379" spans="1:18" ht="25.5" x14ac:dyDescent="0.2">
      <c r="A379" s="28" t="s">
        <v>56</v>
      </c>
      <c r="E379" s="29" t="s">
        <v>663</v>
      </c>
    </row>
    <row r="380" spans="1:18" x14ac:dyDescent="0.2">
      <c r="A380" s="30" t="s">
        <v>58</v>
      </c>
      <c r="E380" s="31" t="s">
        <v>52</v>
      </c>
    </row>
    <row r="381" spans="1:18" ht="63.75" x14ac:dyDescent="0.2">
      <c r="A381" t="s">
        <v>59</v>
      </c>
      <c r="E381" s="29" t="s">
        <v>664</v>
      </c>
    </row>
    <row r="382" spans="1:18" ht="25.5" x14ac:dyDescent="0.2">
      <c r="A382" s="18" t="s">
        <v>50</v>
      </c>
      <c r="B382" s="23" t="s">
        <v>665</v>
      </c>
      <c r="C382" s="23" t="s">
        <v>666</v>
      </c>
      <c r="D382" s="18" t="s">
        <v>52</v>
      </c>
      <c r="E382" s="24" t="s">
        <v>667</v>
      </c>
      <c r="F382" s="25" t="s">
        <v>168</v>
      </c>
      <c r="G382" s="26">
        <v>36.76</v>
      </c>
      <c r="H382" s="27"/>
      <c r="I382" s="27">
        <f>ROUND(ROUND(H382,2)*ROUND(G382,3),2)</f>
        <v>0</v>
      </c>
      <c r="J382" s="25" t="s">
        <v>55</v>
      </c>
      <c r="O382">
        <f>(I382*21)/100</f>
        <v>0</v>
      </c>
      <c r="P382" t="s">
        <v>27</v>
      </c>
    </row>
    <row r="383" spans="1:18" ht="25.5" x14ac:dyDescent="0.2">
      <c r="A383" s="28" t="s">
        <v>56</v>
      </c>
      <c r="E383" s="29" t="s">
        <v>668</v>
      </c>
    </row>
    <row r="384" spans="1:18" x14ac:dyDescent="0.2">
      <c r="A384" s="30" t="s">
        <v>58</v>
      </c>
      <c r="E384" s="31" t="s">
        <v>669</v>
      </c>
    </row>
    <row r="385" spans="1:16" ht="127.5" x14ac:dyDescent="0.2">
      <c r="A385" t="s">
        <v>59</v>
      </c>
      <c r="E385" s="29" t="s">
        <v>670</v>
      </c>
    </row>
    <row r="386" spans="1:16" x14ac:dyDescent="0.2">
      <c r="A386" s="18" t="s">
        <v>50</v>
      </c>
      <c r="B386" s="23" t="s">
        <v>671</v>
      </c>
      <c r="C386" s="23" t="s">
        <v>672</v>
      </c>
      <c r="D386" s="18" t="s">
        <v>72</v>
      </c>
      <c r="E386" s="24" t="s">
        <v>673</v>
      </c>
      <c r="F386" s="25" t="s">
        <v>168</v>
      </c>
      <c r="G386" s="26">
        <v>16</v>
      </c>
      <c r="H386" s="27"/>
      <c r="I386" s="27">
        <f>ROUND(ROUND(H386,2)*ROUND(G386,3),2)</f>
        <v>0</v>
      </c>
      <c r="J386" s="25" t="s">
        <v>55</v>
      </c>
      <c r="O386">
        <f>(I386*21)/100</f>
        <v>0</v>
      </c>
      <c r="P386" t="s">
        <v>27</v>
      </c>
    </row>
    <row r="387" spans="1:16" x14ac:dyDescent="0.2">
      <c r="A387" s="28" t="s">
        <v>56</v>
      </c>
      <c r="E387" s="29" t="s">
        <v>674</v>
      </c>
    </row>
    <row r="388" spans="1:16" x14ac:dyDescent="0.2">
      <c r="A388" s="30" t="s">
        <v>58</v>
      </c>
      <c r="E388" s="31" t="s">
        <v>675</v>
      </c>
    </row>
    <row r="389" spans="1:16" ht="114.75" x14ac:dyDescent="0.2">
      <c r="A389" t="s">
        <v>59</v>
      </c>
      <c r="E389" s="29" t="s">
        <v>676</v>
      </c>
    </row>
    <row r="390" spans="1:16" x14ac:dyDescent="0.2">
      <c r="A390" s="18" t="s">
        <v>50</v>
      </c>
      <c r="B390" s="23" t="s">
        <v>677</v>
      </c>
      <c r="C390" s="23" t="s">
        <v>672</v>
      </c>
      <c r="D390" s="18" t="s">
        <v>76</v>
      </c>
      <c r="E390" s="24" t="s">
        <v>673</v>
      </c>
      <c r="F390" s="25" t="s">
        <v>168</v>
      </c>
      <c r="G390" s="26">
        <v>8</v>
      </c>
      <c r="H390" s="27"/>
      <c r="I390" s="27">
        <f>ROUND(ROUND(H390,2)*ROUND(G390,3),2)</f>
        <v>0</v>
      </c>
      <c r="J390" s="25" t="s">
        <v>55</v>
      </c>
      <c r="O390">
        <f>(I390*21)/100</f>
        <v>0</v>
      </c>
      <c r="P390" t="s">
        <v>27</v>
      </c>
    </row>
    <row r="391" spans="1:16" x14ac:dyDescent="0.2">
      <c r="A391" s="28" t="s">
        <v>56</v>
      </c>
      <c r="E391" s="29" t="s">
        <v>678</v>
      </c>
    </row>
    <row r="392" spans="1:16" x14ac:dyDescent="0.2">
      <c r="A392" s="30" t="s">
        <v>58</v>
      </c>
      <c r="E392" s="31" t="s">
        <v>679</v>
      </c>
    </row>
    <row r="393" spans="1:16" ht="114.75" x14ac:dyDescent="0.2">
      <c r="A393" t="s">
        <v>59</v>
      </c>
      <c r="E393" s="29" t="s">
        <v>676</v>
      </c>
    </row>
    <row r="394" spans="1:16" x14ac:dyDescent="0.2">
      <c r="A394" s="18" t="s">
        <v>50</v>
      </c>
      <c r="B394" s="23" t="s">
        <v>680</v>
      </c>
      <c r="C394" s="23" t="s">
        <v>681</v>
      </c>
      <c r="D394" s="18" t="s">
        <v>52</v>
      </c>
      <c r="E394" s="24" t="s">
        <v>682</v>
      </c>
      <c r="F394" s="25" t="s">
        <v>98</v>
      </c>
      <c r="G394" s="26">
        <v>8</v>
      </c>
      <c r="H394" s="27"/>
      <c r="I394" s="27">
        <f>ROUND(ROUND(H394,2)*ROUND(G394,3),2)</f>
        <v>0</v>
      </c>
      <c r="J394" s="25" t="s">
        <v>55</v>
      </c>
      <c r="O394">
        <f>(I394*21)/100</f>
        <v>0</v>
      </c>
      <c r="P394" t="s">
        <v>27</v>
      </c>
    </row>
    <row r="395" spans="1:16" x14ac:dyDescent="0.2">
      <c r="A395" s="28" t="s">
        <v>56</v>
      </c>
      <c r="E395" s="29" t="s">
        <v>683</v>
      </c>
    </row>
    <row r="396" spans="1:16" x14ac:dyDescent="0.2">
      <c r="A396" s="30" t="s">
        <v>58</v>
      </c>
      <c r="E396" s="31" t="s">
        <v>684</v>
      </c>
    </row>
    <row r="397" spans="1:16" x14ac:dyDescent="0.2">
      <c r="A397" t="s">
        <v>59</v>
      </c>
      <c r="E397" s="29" t="s">
        <v>685</v>
      </c>
    </row>
    <row r="398" spans="1:16" x14ac:dyDescent="0.2">
      <c r="A398" s="18" t="s">
        <v>50</v>
      </c>
      <c r="B398" s="23" t="s">
        <v>686</v>
      </c>
      <c r="C398" s="23" t="s">
        <v>687</v>
      </c>
      <c r="D398" s="18" t="s">
        <v>52</v>
      </c>
      <c r="E398" s="24" t="s">
        <v>688</v>
      </c>
      <c r="F398" s="25" t="s">
        <v>98</v>
      </c>
      <c r="G398" s="26">
        <v>4</v>
      </c>
      <c r="H398" s="27"/>
      <c r="I398" s="27">
        <f>ROUND(ROUND(H398,2)*ROUND(G398,3),2)</f>
        <v>0</v>
      </c>
      <c r="J398" s="25" t="s">
        <v>55</v>
      </c>
      <c r="O398">
        <f>(I398*21)/100</f>
        <v>0</v>
      </c>
      <c r="P398" t="s">
        <v>27</v>
      </c>
    </row>
    <row r="399" spans="1:16" ht="25.5" x14ac:dyDescent="0.2">
      <c r="A399" s="28" t="s">
        <v>56</v>
      </c>
      <c r="E399" s="29" t="s">
        <v>689</v>
      </c>
    </row>
    <row r="400" spans="1:16" x14ac:dyDescent="0.2">
      <c r="A400" s="30" t="s">
        <v>58</v>
      </c>
      <c r="E400" s="31" t="s">
        <v>52</v>
      </c>
    </row>
    <row r="401" spans="1:16" ht="38.25" x14ac:dyDescent="0.2">
      <c r="A401" t="s">
        <v>59</v>
      </c>
      <c r="E401" s="29" t="s">
        <v>690</v>
      </c>
    </row>
    <row r="402" spans="1:16" x14ac:dyDescent="0.2">
      <c r="A402" s="18" t="s">
        <v>50</v>
      </c>
      <c r="B402" s="23" t="s">
        <v>691</v>
      </c>
      <c r="C402" s="23" t="s">
        <v>692</v>
      </c>
      <c r="D402" s="18" t="s">
        <v>52</v>
      </c>
      <c r="E402" s="24" t="s">
        <v>693</v>
      </c>
      <c r="F402" s="25" t="s">
        <v>98</v>
      </c>
      <c r="G402" s="26">
        <v>2</v>
      </c>
      <c r="H402" s="27"/>
      <c r="I402" s="27">
        <f>ROUND(ROUND(H402,2)*ROUND(G402,3),2)</f>
        <v>0</v>
      </c>
      <c r="J402" s="25" t="s">
        <v>55</v>
      </c>
      <c r="O402">
        <f>(I402*21)/100</f>
        <v>0</v>
      </c>
      <c r="P402" t="s">
        <v>27</v>
      </c>
    </row>
    <row r="403" spans="1:16" x14ac:dyDescent="0.2">
      <c r="A403" s="28" t="s">
        <v>56</v>
      </c>
      <c r="E403" s="29" t="s">
        <v>694</v>
      </c>
    </row>
    <row r="404" spans="1:16" x14ac:dyDescent="0.2">
      <c r="A404" s="30" t="s">
        <v>58</v>
      </c>
      <c r="E404" s="31" t="s">
        <v>52</v>
      </c>
    </row>
    <row r="405" spans="1:16" ht="38.25" x14ac:dyDescent="0.2">
      <c r="A405" t="s">
        <v>59</v>
      </c>
      <c r="E405" s="29" t="s">
        <v>695</v>
      </c>
    </row>
    <row r="406" spans="1:16" x14ac:dyDescent="0.2">
      <c r="A406" s="18" t="s">
        <v>50</v>
      </c>
      <c r="B406" s="23" t="s">
        <v>696</v>
      </c>
      <c r="C406" s="23" t="s">
        <v>697</v>
      </c>
      <c r="D406" s="18" t="s">
        <v>52</v>
      </c>
      <c r="E406" s="24" t="s">
        <v>698</v>
      </c>
      <c r="F406" s="25" t="s">
        <v>168</v>
      </c>
      <c r="G406" s="26">
        <v>35.5</v>
      </c>
      <c r="H406" s="27"/>
      <c r="I406" s="27">
        <f>ROUND(ROUND(H406,2)*ROUND(G406,3),2)</f>
        <v>0</v>
      </c>
      <c r="J406" s="25" t="s">
        <v>55</v>
      </c>
      <c r="O406">
        <f>(I406*21)/100</f>
        <v>0</v>
      </c>
      <c r="P406" t="s">
        <v>27</v>
      </c>
    </row>
    <row r="407" spans="1:16" ht="38.25" x14ac:dyDescent="0.2">
      <c r="A407" s="28" t="s">
        <v>56</v>
      </c>
      <c r="E407" s="29" t="s">
        <v>699</v>
      </c>
    </row>
    <row r="408" spans="1:16" x14ac:dyDescent="0.2">
      <c r="A408" s="30" t="s">
        <v>58</v>
      </c>
      <c r="E408" s="31" t="s">
        <v>700</v>
      </c>
    </row>
    <row r="409" spans="1:16" ht="38.25" x14ac:dyDescent="0.2">
      <c r="A409" t="s">
        <v>59</v>
      </c>
      <c r="E409" s="29" t="s">
        <v>701</v>
      </c>
    </row>
    <row r="410" spans="1:16" x14ac:dyDescent="0.2">
      <c r="A410" s="18" t="s">
        <v>50</v>
      </c>
      <c r="B410" s="23" t="s">
        <v>702</v>
      </c>
      <c r="C410" s="23" t="s">
        <v>703</v>
      </c>
      <c r="D410" s="18" t="s">
        <v>52</v>
      </c>
      <c r="E410" s="24" t="s">
        <v>704</v>
      </c>
      <c r="F410" s="25" t="s">
        <v>168</v>
      </c>
      <c r="G410" s="26">
        <v>13</v>
      </c>
      <c r="H410" s="27"/>
      <c r="I410" s="27">
        <f>ROUND(ROUND(H410,2)*ROUND(G410,3),2)</f>
        <v>0</v>
      </c>
      <c r="J410" s="25" t="s">
        <v>55</v>
      </c>
      <c r="O410">
        <f>(I410*21)/100</f>
        <v>0</v>
      </c>
      <c r="P410" t="s">
        <v>27</v>
      </c>
    </row>
    <row r="411" spans="1:16" x14ac:dyDescent="0.2">
      <c r="A411" s="28" t="s">
        <v>56</v>
      </c>
      <c r="E411" s="29" t="s">
        <v>705</v>
      </c>
    </row>
    <row r="412" spans="1:16" x14ac:dyDescent="0.2">
      <c r="A412" s="30" t="s">
        <v>58</v>
      </c>
      <c r="E412" s="31" t="s">
        <v>706</v>
      </c>
    </row>
    <row r="413" spans="1:16" ht="25.5" x14ac:dyDescent="0.2">
      <c r="A413" t="s">
        <v>59</v>
      </c>
      <c r="E413" s="29" t="s">
        <v>707</v>
      </c>
    </row>
    <row r="414" spans="1:16" x14ac:dyDescent="0.2">
      <c r="A414" s="18" t="s">
        <v>50</v>
      </c>
      <c r="B414" s="23" t="s">
        <v>708</v>
      </c>
      <c r="C414" s="23" t="s">
        <v>709</v>
      </c>
      <c r="D414" s="18" t="s">
        <v>52</v>
      </c>
      <c r="E414" s="24" t="s">
        <v>710</v>
      </c>
      <c r="F414" s="25" t="s">
        <v>168</v>
      </c>
      <c r="G414" s="26">
        <v>24.385000000000002</v>
      </c>
      <c r="H414" s="27"/>
      <c r="I414" s="27">
        <f>ROUND(ROUND(H414,2)*ROUND(G414,3),2)</f>
        <v>0</v>
      </c>
      <c r="J414" s="25" t="s">
        <v>55</v>
      </c>
      <c r="O414">
        <f>(I414*21)/100</f>
        <v>0</v>
      </c>
      <c r="P414" t="s">
        <v>27</v>
      </c>
    </row>
    <row r="415" spans="1:16" x14ac:dyDescent="0.2">
      <c r="A415" s="28" t="s">
        <v>56</v>
      </c>
      <c r="E415" s="29" t="s">
        <v>711</v>
      </c>
    </row>
    <row r="416" spans="1:16" x14ac:dyDescent="0.2">
      <c r="A416" s="30" t="s">
        <v>58</v>
      </c>
      <c r="E416" s="31" t="s">
        <v>712</v>
      </c>
    </row>
    <row r="417" spans="1:16" ht="25.5" x14ac:dyDescent="0.2">
      <c r="A417" t="s">
        <v>59</v>
      </c>
      <c r="E417" s="29" t="s">
        <v>707</v>
      </c>
    </row>
    <row r="418" spans="1:16" x14ac:dyDescent="0.2">
      <c r="A418" s="18" t="s">
        <v>50</v>
      </c>
      <c r="B418" s="23" t="s">
        <v>713</v>
      </c>
      <c r="C418" s="23" t="s">
        <v>714</v>
      </c>
      <c r="D418" s="18" t="s">
        <v>52</v>
      </c>
      <c r="E418" s="24" t="s">
        <v>715</v>
      </c>
      <c r="F418" s="25" t="s">
        <v>211</v>
      </c>
      <c r="G418" s="26">
        <v>12.35</v>
      </c>
      <c r="H418" s="27"/>
      <c r="I418" s="27">
        <f>ROUND(ROUND(H418,2)*ROUND(G418,3),2)</f>
        <v>0</v>
      </c>
      <c r="J418" s="25" t="s">
        <v>55</v>
      </c>
      <c r="O418">
        <f>(I418*21)/100</f>
        <v>0</v>
      </c>
      <c r="P418" t="s">
        <v>27</v>
      </c>
    </row>
    <row r="419" spans="1:16" x14ac:dyDescent="0.2">
      <c r="A419" s="28" t="s">
        <v>56</v>
      </c>
      <c r="E419" s="29" t="s">
        <v>716</v>
      </c>
    </row>
    <row r="420" spans="1:16" x14ac:dyDescent="0.2">
      <c r="A420" s="30" t="s">
        <v>58</v>
      </c>
      <c r="E420" s="31" t="s">
        <v>717</v>
      </c>
    </row>
    <row r="421" spans="1:16" ht="25.5" x14ac:dyDescent="0.2">
      <c r="A421" t="s">
        <v>59</v>
      </c>
      <c r="E421" s="29" t="s">
        <v>718</v>
      </c>
    </row>
    <row r="422" spans="1:16" x14ac:dyDescent="0.2">
      <c r="A422" s="18" t="s">
        <v>50</v>
      </c>
      <c r="B422" s="23" t="s">
        <v>719</v>
      </c>
      <c r="C422" s="23" t="s">
        <v>720</v>
      </c>
      <c r="D422" s="18" t="s">
        <v>72</v>
      </c>
      <c r="E422" s="24" t="s">
        <v>721</v>
      </c>
      <c r="F422" s="25" t="s">
        <v>168</v>
      </c>
      <c r="G422" s="26">
        <v>24.385000000000002</v>
      </c>
      <c r="H422" s="27"/>
      <c r="I422" s="27">
        <f>ROUND(ROUND(H422,2)*ROUND(G422,3),2)</f>
        <v>0</v>
      </c>
      <c r="J422" s="25" t="s">
        <v>55</v>
      </c>
      <c r="O422">
        <f>(I422*21)/100</f>
        <v>0</v>
      </c>
      <c r="P422" t="s">
        <v>27</v>
      </c>
    </row>
    <row r="423" spans="1:16" x14ac:dyDescent="0.2">
      <c r="A423" s="28" t="s">
        <v>56</v>
      </c>
      <c r="E423" s="29" t="s">
        <v>722</v>
      </c>
    </row>
    <row r="424" spans="1:16" x14ac:dyDescent="0.2">
      <c r="A424" s="30" t="s">
        <v>58</v>
      </c>
      <c r="E424" s="31" t="s">
        <v>712</v>
      </c>
    </row>
    <row r="425" spans="1:16" ht="38.25" x14ac:dyDescent="0.2">
      <c r="A425" t="s">
        <v>59</v>
      </c>
      <c r="E425" s="29" t="s">
        <v>723</v>
      </c>
    </row>
    <row r="426" spans="1:16" x14ac:dyDescent="0.2">
      <c r="A426" s="18" t="s">
        <v>50</v>
      </c>
      <c r="B426" s="23" t="s">
        <v>724</v>
      </c>
      <c r="C426" s="23" t="s">
        <v>720</v>
      </c>
      <c r="D426" s="18" t="s">
        <v>76</v>
      </c>
      <c r="E426" s="24" t="s">
        <v>721</v>
      </c>
      <c r="F426" s="25" t="s">
        <v>168</v>
      </c>
      <c r="G426" s="26">
        <v>13</v>
      </c>
      <c r="H426" s="27"/>
      <c r="I426" s="27">
        <f>ROUND(ROUND(H426,2)*ROUND(G426,3),2)</f>
        <v>0</v>
      </c>
      <c r="J426" s="25" t="s">
        <v>55</v>
      </c>
      <c r="O426">
        <f>(I426*21)/100</f>
        <v>0</v>
      </c>
      <c r="P426" t="s">
        <v>27</v>
      </c>
    </row>
    <row r="427" spans="1:16" x14ac:dyDescent="0.2">
      <c r="A427" s="28" t="s">
        <v>56</v>
      </c>
      <c r="E427" s="29" t="s">
        <v>705</v>
      </c>
    </row>
    <row r="428" spans="1:16" x14ac:dyDescent="0.2">
      <c r="A428" s="30" t="s">
        <v>58</v>
      </c>
      <c r="E428" s="31" t="s">
        <v>706</v>
      </c>
    </row>
    <row r="429" spans="1:16" ht="38.25" x14ac:dyDescent="0.2">
      <c r="A429" t="s">
        <v>59</v>
      </c>
      <c r="E429" s="29" t="s">
        <v>725</v>
      </c>
    </row>
    <row r="430" spans="1:16" x14ac:dyDescent="0.2">
      <c r="A430" s="18" t="s">
        <v>50</v>
      </c>
      <c r="B430" s="23" t="s">
        <v>726</v>
      </c>
      <c r="C430" s="23" t="s">
        <v>720</v>
      </c>
      <c r="D430" s="18" t="s">
        <v>78</v>
      </c>
      <c r="E430" s="24" t="s">
        <v>721</v>
      </c>
      <c r="F430" s="25" t="s">
        <v>168</v>
      </c>
      <c r="G430" s="26">
        <v>22</v>
      </c>
      <c r="H430" s="27"/>
      <c r="I430" s="27">
        <f>ROUND(ROUND(H430,2)*ROUND(G430,3),2)</f>
        <v>0</v>
      </c>
      <c r="J430" s="25" t="s">
        <v>55</v>
      </c>
      <c r="O430">
        <f>(I430*21)/100</f>
        <v>0</v>
      </c>
      <c r="P430" t="s">
        <v>27</v>
      </c>
    </row>
    <row r="431" spans="1:16" x14ac:dyDescent="0.2">
      <c r="A431" s="28" t="s">
        <v>56</v>
      </c>
      <c r="E431" s="29" t="s">
        <v>727</v>
      </c>
    </row>
    <row r="432" spans="1:16" x14ac:dyDescent="0.2">
      <c r="A432" s="30" t="s">
        <v>58</v>
      </c>
      <c r="E432" s="31" t="s">
        <v>728</v>
      </c>
    </row>
    <row r="433" spans="1:16" ht="38.25" x14ac:dyDescent="0.2">
      <c r="A433" t="s">
        <v>59</v>
      </c>
      <c r="E433" s="29" t="s">
        <v>723</v>
      </c>
    </row>
    <row r="434" spans="1:16" x14ac:dyDescent="0.2">
      <c r="A434" s="18" t="s">
        <v>50</v>
      </c>
      <c r="B434" s="23" t="s">
        <v>729</v>
      </c>
      <c r="C434" s="23" t="s">
        <v>720</v>
      </c>
      <c r="D434" s="18" t="s">
        <v>81</v>
      </c>
      <c r="E434" s="24" t="s">
        <v>721</v>
      </c>
      <c r="F434" s="25" t="s">
        <v>168</v>
      </c>
      <c r="G434" s="26">
        <v>13</v>
      </c>
      <c r="H434" s="27"/>
      <c r="I434" s="27">
        <f>ROUND(ROUND(H434,2)*ROUND(G434,3),2)</f>
        <v>0</v>
      </c>
      <c r="J434" s="25" t="s">
        <v>55</v>
      </c>
      <c r="O434">
        <f>(I434*21)/100</f>
        <v>0</v>
      </c>
      <c r="P434" t="s">
        <v>27</v>
      </c>
    </row>
    <row r="435" spans="1:16" x14ac:dyDescent="0.2">
      <c r="A435" s="28" t="s">
        <v>56</v>
      </c>
      <c r="E435" s="29" t="s">
        <v>730</v>
      </c>
    </row>
    <row r="436" spans="1:16" x14ac:dyDescent="0.2">
      <c r="A436" s="30" t="s">
        <v>58</v>
      </c>
      <c r="E436" s="31" t="s">
        <v>706</v>
      </c>
    </row>
    <row r="437" spans="1:16" ht="38.25" x14ac:dyDescent="0.2">
      <c r="A437" t="s">
        <v>59</v>
      </c>
      <c r="E437" s="29" t="s">
        <v>723</v>
      </c>
    </row>
    <row r="438" spans="1:16" ht="25.5" x14ac:dyDescent="0.2">
      <c r="A438" s="18" t="s">
        <v>50</v>
      </c>
      <c r="B438" s="23" t="s">
        <v>731</v>
      </c>
      <c r="C438" s="23" t="s">
        <v>732</v>
      </c>
      <c r="D438" s="18" t="s">
        <v>72</v>
      </c>
      <c r="E438" s="24" t="s">
        <v>733</v>
      </c>
      <c r="F438" s="25" t="s">
        <v>168</v>
      </c>
      <c r="G438" s="26">
        <v>3.86</v>
      </c>
      <c r="H438" s="27"/>
      <c r="I438" s="27">
        <f>ROUND(ROUND(H438,2)*ROUND(G438,3),2)</f>
        <v>0</v>
      </c>
      <c r="J438" s="25" t="s">
        <v>55</v>
      </c>
      <c r="O438">
        <f>(I438*21)/100</f>
        <v>0</v>
      </c>
      <c r="P438" t="s">
        <v>27</v>
      </c>
    </row>
    <row r="439" spans="1:16" x14ac:dyDescent="0.2">
      <c r="A439" s="28" t="s">
        <v>56</v>
      </c>
      <c r="E439" s="29" t="s">
        <v>734</v>
      </c>
    </row>
    <row r="440" spans="1:16" x14ac:dyDescent="0.2">
      <c r="A440" s="30" t="s">
        <v>58</v>
      </c>
      <c r="E440" s="31" t="s">
        <v>735</v>
      </c>
    </row>
    <row r="441" spans="1:16" ht="38.25" x14ac:dyDescent="0.2">
      <c r="A441" t="s">
        <v>59</v>
      </c>
      <c r="E441" s="29" t="s">
        <v>725</v>
      </c>
    </row>
    <row r="442" spans="1:16" ht="25.5" x14ac:dyDescent="0.2">
      <c r="A442" s="18" t="s">
        <v>50</v>
      </c>
      <c r="B442" s="23" t="s">
        <v>736</v>
      </c>
      <c r="C442" s="23" t="s">
        <v>732</v>
      </c>
      <c r="D442" s="18" t="s">
        <v>76</v>
      </c>
      <c r="E442" s="24" t="s">
        <v>733</v>
      </c>
      <c r="F442" s="25" t="s">
        <v>168</v>
      </c>
      <c r="G442" s="26">
        <v>67.92</v>
      </c>
      <c r="H442" s="27"/>
      <c r="I442" s="27">
        <f>ROUND(ROUND(H442,2)*ROUND(G442,3),2)</f>
        <v>0</v>
      </c>
      <c r="J442" s="25" t="s">
        <v>55</v>
      </c>
      <c r="O442">
        <f>(I442*21)/100</f>
        <v>0</v>
      </c>
      <c r="P442" t="s">
        <v>27</v>
      </c>
    </row>
    <row r="443" spans="1:16" x14ac:dyDescent="0.2">
      <c r="A443" s="28" t="s">
        <v>56</v>
      </c>
      <c r="E443" s="29" t="s">
        <v>737</v>
      </c>
    </row>
    <row r="444" spans="1:16" x14ac:dyDescent="0.2">
      <c r="A444" s="30" t="s">
        <v>58</v>
      </c>
      <c r="E444" s="31" t="s">
        <v>738</v>
      </c>
    </row>
    <row r="445" spans="1:16" ht="38.25" x14ac:dyDescent="0.2">
      <c r="A445" t="s">
        <v>59</v>
      </c>
      <c r="E445" s="29" t="s">
        <v>723</v>
      </c>
    </row>
    <row r="446" spans="1:16" x14ac:dyDescent="0.2">
      <c r="A446" s="18" t="s">
        <v>50</v>
      </c>
      <c r="B446" s="23" t="s">
        <v>739</v>
      </c>
      <c r="C446" s="23" t="s">
        <v>740</v>
      </c>
      <c r="D446" s="18" t="s">
        <v>52</v>
      </c>
      <c r="E446" s="24" t="s">
        <v>741</v>
      </c>
      <c r="F446" s="25" t="s">
        <v>211</v>
      </c>
      <c r="G446" s="26">
        <v>13</v>
      </c>
      <c r="H446" s="27"/>
      <c r="I446" s="27">
        <f>ROUND(ROUND(H446,2)*ROUND(G446,3),2)</f>
        <v>0</v>
      </c>
      <c r="J446" s="25" t="s">
        <v>55</v>
      </c>
      <c r="O446">
        <f>(I446*21)/100</f>
        <v>0</v>
      </c>
      <c r="P446" t="s">
        <v>27</v>
      </c>
    </row>
    <row r="447" spans="1:16" x14ac:dyDescent="0.2">
      <c r="A447" s="28" t="s">
        <v>56</v>
      </c>
      <c r="E447" s="29" t="s">
        <v>742</v>
      </c>
    </row>
    <row r="448" spans="1:16" x14ac:dyDescent="0.2">
      <c r="A448" s="30" t="s">
        <v>58</v>
      </c>
      <c r="E448" s="31" t="s">
        <v>743</v>
      </c>
    </row>
    <row r="449" spans="1:16" ht="25.5" x14ac:dyDescent="0.2">
      <c r="A449" t="s">
        <v>59</v>
      </c>
      <c r="E449" s="29" t="s">
        <v>744</v>
      </c>
    </row>
    <row r="450" spans="1:16" x14ac:dyDescent="0.2">
      <c r="A450" s="18" t="s">
        <v>50</v>
      </c>
      <c r="B450" s="23" t="s">
        <v>745</v>
      </c>
      <c r="C450" s="23" t="s">
        <v>746</v>
      </c>
      <c r="D450" s="18" t="s">
        <v>52</v>
      </c>
      <c r="E450" s="24" t="s">
        <v>747</v>
      </c>
      <c r="F450" s="25" t="s">
        <v>98</v>
      </c>
      <c r="G450" s="26">
        <v>1</v>
      </c>
      <c r="H450" s="27"/>
      <c r="I450" s="27">
        <f>ROUND(ROUND(H450,2)*ROUND(G450,3),2)</f>
        <v>0</v>
      </c>
      <c r="J450" s="25" t="s">
        <v>55</v>
      </c>
      <c r="O450">
        <f>(I450*21)/100</f>
        <v>0</v>
      </c>
      <c r="P450" t="s">
        <v>27</v>
      </c>
    </row>
    <row r="451" spans="1:16" x14ac:dyDescent="0.2">
      <c r="A451" s="28" t="s">
        <v>56</v>
      </c>
      <c r="E451" s="29" t="s">
        <v>748</v>
      </c>
    </row>
    <row r="452" spans="1:16" x14ac:dyDescent="0.2">
      <c r="A452" s="30" t="s">
        <v>58</v>
      </c>
      <c r="E452" s="31" t="s">
        <v>52</v>
      </c>
    </row>
    <row r="453" spans="1:16" ht="369.75" x14ac:dyDescent="0.2">
      <c r="A453" t="s">
        <v>59</v>
      </c>
      <c r="E453" s="29" t="s">
        <v>494</v>
      </c>
    </row>
    <row r="454" spans="1:16" x14ac:dyDescent="0.2">
      <c r="A454" s="18" t="s">
        <v>50</v>
      </c>
      <c r="B454" s="23" t="s">
        <v>749</v>
      </c>
      <c r="C454" s="23" t="s">
        <v>750</v>
      </c>
      <c r="D454" s="18" t="s">
        <v>52</v>
      </c>
      <c r="E454" s="24" t="s">
        <v>751</v>
      </c>
      <c r="F454" s="25" t="s">
        <v>168</v>
      </c>
      <c r="G454" s="26">
        <v>4.7</v>
      </c>
      <c r="H454" s="27"/>
      <c r="I454" s="27">
        <f>ROUND(ROUND(H454,2)*ROUND(G454,3),2)</f>
        <v>0</v>
      </c>
      <c r="J454" s="25" t="s">
        <v>55</v>
      </c>
      <c r="O454">
        <f>(I454*21)/100</f>
        <v>0</v>
      </c>
      <c r="P454" t="s">
        <v>27</v>
      </c>
    </row>
    <row r="455" spans="1:16" x14ac:dyDescent="0.2">
      <c r="A455" s="28" t="s">
        <v>56</v>
      </c>
      <c r="E455" s="29" t="s">
        <v>752</v>
      </c>
    </row>
    <row r="456" spans="1:16" x14ac:dyDescent="0.2">
      <c r="A456" s="30" t="s">
        <v>58</v>
      </c>
      <c r="E456" s="31" t="s">
        <v>753</v>
      </c>
    </row>
    <row r="457" spans="1:16" ht="409.5" x14ac:dyDescent="0.2">
      <c r="A457" t="s">
        <v>59</v>
      </c>
      <c r="E457" s="29" t="s">
        <v>754</v>
      </c>
    </row>
    <row r="458" spans="1:16" x14ac:dyDescent="0.2">
      <c r="A458" s="18" t="s">
        <v>50</v>
      </c>
      <c r="B458" s="23" t="s">
        <v>755</v>
      </c>
      <c r="C458" s="23" t="s">
        <v>756</v>
      </c>
      <c r="D458" s="18" t="s">
        <v>52</v>
      </c>
      <c r="E458" s="24" t="s">
        <v>757</v>
      </c>
      <c r="F458" s="25" t="s">
        <v>98</v>
      </c>
      <c r="G458" s="26">
        <v>2</v>
      </c>
      <c r="H458" s="27"/>
      <c r="I458" s="27">
        <f>ROUND(ROUND(H458,2)*ROUND(G458,3),2)</f>
        <v>0</v>
      </c>
      <c r="J458" s="25" t="s">
        <v>55</v>
      </c>
      <c r="O458">
        <f>(I458*21)/100</f>
        <v>0</v>
      </c>
      <c r="P458" t="s">
        <v>27</v>
      </c>
    </row>
    <row r="459" spans="1:16" ht="25.5" x14ac:dyDescent="0.2">
      <c r="A459" s="28" t="s">
        <v>56</v>
      </c>
      <c r="E459" s="29" t="s">
        <v>758</v>
      </c>
    </row>
    <row r="460" spans="1:16" x14ac:dyDescent="0.2">
      <c r="A460" s="30" t="s">
        <v>58</v>
      </c>
      <c r="E460" s="31" t="s">
        <v>52</v>
      </c>
    </row>
    <row r="461" spans="1:16" ht="267.75" x14ac:dyDescent="0.2">
      <c r="A461" t="s">
        <v>59</v>
      </c>
      <c r="E461" s="29" t="s">
        <v>759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000_1</vt:lpstr>
      <vt:lpstr>001_1</vt:lpstr>
      <vt:lpstr>151_1</vt:lpstr>
      <vt:lpstr>201_1</vt:lpstr>
      <vt:lpstr>'000_1'!Názvy_tisku</vt:lpstr>
      <vt:lpstr>'001_1'!Názvy_tisku</vt:lpstr>
      <vt:lpstr>'151_1'!Názvy_tisku</vt:lpstr>
      <vt:lpstr>'201_1'!Názvy_tisku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dcterms:created xsi:type="dcterms:W3CDTF">2024-11-01T14:27:26Z</dcterms:created>
  <dcterms:modified xsi:type="dcterms:W3CDTF">2024-11-01T14:28:09Z</dcterms:modified>
  <cp:category/>
  <cp:contentStatus/>
</cp:coreProperties>
</file>